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wydatki" sheetId="1" r:id="rId1"/>
    <sheet name="Arkusz1" sheetId="2" r:id="rId2"/>
  </sheets>
  <definedNames>
    <definedName name="_xlfn.ANCHORARRAY" hidden="1">#NAME?</definedName>
    <definedName name="_xlnm.Print_Area">'wydatki'!$A:$J</definedName>
  </definedNames>
  <calcPr fullCalcOnLoad="1"/>
</workbook>
</file>

<file path=xl/sharedStrings.xml><?xml version="1.0" encoding="utf-8"?>
<sst xmlns="http://schemas.openxmlformats.org/spreadsheetml/2006/main" count="717" uniqueCount="193">
  <si>
    <t>Załącznik Nr 2</t>
  </si>
  <si>
    <t>Wójta Gminy Niemce</t>
  </si>
  <si>
    <t>Lp.</t>
  </si>
  <si>
    <t>Dział</t>
  </si>
  <si>
    <t>Rozdział</t>
  </si>
  <si>
    <t>Paragraf</t>
  </si>
  <si>
    <t>Treść</t>
  </si>
  <si>
    <t>Plan</t>
  </si>
  <si>
    <t>Wykonanie</t>
  </si>
  <si>
    <t>%</t>
  </si>
  <si>
    <t>Rolnictwo i łowiectwo</t>
  </si>
  <si>
    <t>Infrastruktura wodociągowa i sanitacyjna wsi</t>
  </si>
  <si>
    <t>A. Wydatki bieżące</t>
  </si>
  <si>
    <t>Zakup materiałów i wyposażenia</t>
  </si>
  <si>
    <t>Zakup energii</t>
  </si>
  <si>
    <t>Zakup usług pozostałych</t>
  </si>
  <si>
    <t>Zakup usług obejmujących wykonanie ekspertyz, analiz i opinii</t>
  </si>
  <si>
    <t>Różne opłaty i składki</t>
  </si>
  <si>
    <t>Kary i odszkodowania  wypłacane na rzecz osób fizycznych</t>
  </si>
  <si>
    <t>B. Wydatki majątkowe</t>
  </si>
  <si>
    <t>Wydatki inwestycyjne jednostek budżetowych</t>
  </si>
  <si>
    <t>Izby rolnicze</t>
  </si>
  <si>
    <t>Wpłaty gmin na rzecz izb  rolniczych</t>
  </si>
  <si>
    <t>Pozostała działalność</t>
  </si>
  <si>
    <t>Wynagrodzenia osobowe pracowników</t>
  </si>
  <si>
    <t>Składki na ubezpieczenia społeczne</t>
  </si>
  <si>
    <t>Transport i łączność</t>
  </si>
  <si>
    <t>Lokalny transport zbiorowy</t>
  </si>
  <si>
    <t>Wynagrodzenia bezosobowe</t>
  </si>
  <si>
    <t>Zakup usług remontowych</t>
  </si>
  <si>
    <t>Drogi publiczne wojewódzkie</t>
  </si>
  <si>
    <t>B.Wydatki majątkowe</t>
  </si>
  <si>
    <t>Drogi publiczne gminne</t>
  </si>
  <si>
    <t>Drogi wewnętrzne</t>
  </si>
  <si>
    <t>Gospodarka mieszkaniowa</t>
  </si>
  <si>
    <t>Gospodarka gruntami i nieruchomościami</t>
  </si>
  <si>
    <t>Kary i odszkodowania  osób fizycznych</t>
  </si>
  <si>
    <t>B. Wydatki majatkowe</t>
  </si>
  <si>
    <t>Wydatki na zakupy inwestycyjne jednostek budżetowych</t>
  </si>
  <si>
    <t>Działalność usługowa</t>
  </si>
  <si>
    <t>Plany zagospodarowania przestrzennego</t>
  </si>
  <si>
    <t>Składki na Fundusz Pracy oraz Fundusz Solidarnościowy</t>
  </si>
  <si>
    <t>Cmentarze</t>
  </si>
  <si>
    <t>Informatyka</t>
  </si>
  <si>
    <t>Zakup usług telekomunikacyjnych</t>
  </si>
  <si>
    <t>Administracja publiczna</t>
  </si>
  <si>
    <t>Urzędy wojewódzkie</t>
  </si>
  <si>
    <t>Dodatkowe wynagrodzenie roczne</t>
  </si>
  <si>
    <t>Starostwa Powiatowe</t>
  </si>
  <si>
    <t>Dotacja celowa na pomoc finansową udzielaną między jst na dofinansowanie własnych zadań bieżących</t>
  </si>
  <si>
    <t>Rady gmin (miast i miast na prawach powiatu)</t>
  </si>
  <si>
    <t>Różne wydatki na rzecz osób fizycznych</t>
  </si>
  <si>
    <t>Wydatki osobowe niezaliczone do wynagrodzeń</t>
  </si>
  <si>
    <t>Wpłaty na Państwowy Fundusz Rehabilitacji Osób Niepełnosprawnych</t>
  </si>
  <si>
    <t>Zakup usług zdrowotnych</t>
  </si>
  <si>
    <t>Opłaty z tyt. zakupu usług telekom. świadczonych w  ruchomej publicznej sieci telefonicznej</t>
  </si>
  <si>
    <t>Podróże służbowe krajowe</t>
  </si>
  <si>
    <t>Podróże służbowe zagraniczne</t>
  </si>
  <si>
    <t>Odpisy na ZFŚS</t>
  </si>
  <si>
    <t>Pozostałe podatki na rzecz budżetów jednostek samorządu terytorialnego</t>
  </si>
  <si>
    <t>Podatek od towarów i usług (VAT)</t>
  </si>
  <si>
    <t>Koszty postępowania sądowego i prokuratorskiego</t>
  </si>
  <si>
    <t>Szkolenia pracowników niebędących członkami korpusu służby cywilnej</t>
  </si>
  <si>
    <t>Promocja jednostek samorządu terytorialnego</t>
  </si>
  <si>
    <t>Wspólna obsługa jednostek samorządu trytorialnego</t>
  </si>
  <si>
    <t>Różne wydatki na rzecz osob fizycznych</t>
  </si>
  <si>
    <t>wynagrodzenia agencyjno-prowizyjne</t>
  </si>
  <si>
    <t>Składki na Fundusz Pracy</t>
  </si>
  <si>
    <t>Koszty postepowania sądowego i prokuratorskiego</t>
  </si>
  <si>
    <t>Urzędy naczelnych organów władzy państwowej, kontroli i ochrony prawa oraz sądownictwa</t>
  </si>
  <si>
    <t>A.Wydatki bieżące</t>
  </si>
  <si>
    <t>Komendy wojewódzkie Policji</t>
  </si>
  <si>
    <t>Wpłaty jednostek na państwowy fundusz celowy na finansowanie lub dofinansowanie zadań inwestycyjnych</t>
  </si>
  <si>
    <t>Ochotnicze straże pożarne</t>
  </si>
  <si>
    <t>Dotacja celowa z budżetu  na finansowanie  lub dofinansowanie zadań zleconych do realizacji  pozostałym jednostkom nie zaliczanym do sektora finansów publicznych</t>
  </si>
  <si>
    <t>Opłaty z tyt. zakupu usług telekom</t>
  </si>
  <si>
    <t>B. Wydatki inwestycyjne</t>
  </si>
  <si>
    <t>Wydatki  inwestycyjne jednostek budżetowych</t>
  </si>
  <si>
    <t>Wydatki na zakupy  inwestycyjne jednostek budżetowych</t>
  </si>
  <si>
    <t>Obrona cywilna</t>
  </si>
  <si>
    <t>Zarządzanie kryzysowe</t>
  </si>
  <si>
    <t>Opłaty z tyt. zakupu usług telekom.</t>
  </si>
  <si>
    <t>Rezerwy</t>
  </si>
  <si>
    <t>Obsługa długu publicznego</t>
  </si>
  <si>
    <t>Obsługa papierów wartościowych, kredytów i pożyczek jednostek samorządu terytorialnego</t>
  </si>
  <si>
    <t>Odsetki od samorz. papierów wartościowych lub zaciągniętych przez jst kredytów i pożyczek</t>
  </si>
  <si>
    <t>Oświata i wychowanie</t>
  </si>
  <si>
    <t xml:space="preserve"> </t>
  </si>
  <si>
    <t>Szkoły podstawowe</t>
  </si>
  <si>
    <t>Zakup pomocy naukowych, dydaktycznych i książek</t>
  </si>
  <si>
    <t>Zakup usług przez jst od innych jst</t>
  </si>
  <si>
    <t>Oddziały przedszkolne w szkołach podstawowych</t>
  </si>
  <si>
    <t>Pozostałe odsetki</t>
  </si>
  <si>
    <t>Przedszkola</t>
  </si>
  <si>
    <t>Dotacja podmiotowa z budżetu dla niepublicznej jednostki systemu oświaty</t>
  </si>
  <si>
    <t>Dowożenie uczniów do szkół</t>
  </si>
  <si>
    <t>Zakup usług przez jst.od innych jst.</t>
  </si>
  <si>
    <t>Dokształcanie i doskonalenie nauczycieli</t>
  </si>
  <si>
    <t>Stołówki szkolne i przedszkolne</t>
  </si>
  <si>
    <t>Realizacja zadań wymagających  stosowania specjalnej organizacji nauki  i metod pracy w przedszkolach, oddziałach przedszkolnych</t>
  </si>
  <si>
    <t>Zapewnienie uczniom prawa do bezpłatnego dostępu do podręczników, materiałów edukacyjnych lub materiałów ćwiczeniowych</t>
  </si>
  <si>
    <t>Ochrona zdrowia</t>
  </si>
  <si>
    <t>Lecznictwo ambulatoryjne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</si>
  <si>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</si>
  <si>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</si>
  <si>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</si>
  <si>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Pomoc społeczna</t>
  </si>
  <si>
    <t>Domy pomocy społecznej</t>
  </si>
  <si>
    <t>Zakup usług przez jednostki samorządu terytorialnego od innych jst.</t>
  </si>
  <si>
    <t>Ośrodki wsparcia</t>
  </si>
  <si>
    <t>Zadania w zakresie przeciwdziałania przemocy w rodzinie</t>
  </si>
  <si>
    <t>Składki na ubezpieczenie zdrowotne opłacane za osoby pobierające niektóre świadczenia  z pomocy społecznej oraz za osoby uczestniczące w zajęciach w centrum integracji społecznej</t>
  </si>
  <si>
    <t>Składki na ubezpieczenie zdrowotne</t>
  </si>
  <si>
    <t>Zasiłki okresowe, celowe i pomoc w naturze oraz składki na ubezpieczenia emerytalne i rentowe</t>
  </si>
  <si>
    <t>Świadczenia społeczne</t>
  </si>
  <si>
    <t>Dodatki mieszkaniowe</t>
  </si>
  <si>
    <t>Zasiłki stałe</t>
  </si>
  <si>
    <t>Ośrodki pomocy społecznej</t>
  </si>
  <si>
    <t>Opłaty na rzecz budżetów jednostek samorządu terytorialnego</t>
  </si>
  <si>
    <t>Usługi opiekuńcze i specjalistyczne usługi opiekuńcze</t>
  </si>
  <si>
    <t>Pomoc w zakresie dożywiania</t>
  </si>
  <si>
    <t>świadczenia społeczne</t>
  </si>
  <si>
    <t>Stypendia różne</t>
  </si>
  <si>
    <t>Edukacyjna opieka wychowawcza</t>
  </si>
  <si>
    <t>Świetlice szkolne</t>
  </si>
  <si>
    <t>Pomoc materialna dla uczniów</t>
  </si>
  <si>
    <t>Stypendia dla uczniów</t>
  </si>
  <si>
    <t>Pomoc materialna dla uczniów o charakterze motywacyjnym</t>
  </si>
  <si>
    <t>Rodzina</t>
  </si>
  <si>
    <t>Świadczenie wychowawcze</t>
  </si>
  <si>
    <t>Świadczenia rodzinne, świadczenie z funduszu alimentacyjnego oraz składki na ubezpieczenia emerytalne i rentowe z ubezpieczenia społecznego</t>
  </si>
  <si>
    <t>Karta Dużej rodziny</t>
  </si>
  <si>
    <t>Wspieranie rodziny</t>
  </si>
  <si>
    <t>Rodziny zastępcze</t>
  </si>
  <si>
    <t>Działalność placówek opiekuńczo-wychowawczych</t>
  </si>
  <si>
    <t>Zakup usług przez jednostki samorzadu terytorialnego od innych jednostek samorzadu terytorialnego</t>
  </si>
  <si>
    <t>Gospodarka ściekowa i ochrona wód</t>
  </si>
  <si>
    <t>Zakup usług obejmujących wykonywanie ekspertyz, analiz i opinii</t>
  </si>
  <si>
    <t>Gospodarka odpadami</t>
  </si>
  <si>
    <t>Wynagrodzenia agencyjno-prowizyjne</t>
  </si>
  <si>
    <t>Oczyszczanie miast i wsi</t>
  </si>
  <si>
    <t>Ochrona gleby i wód podziemnych</t>
  </si>
  <si>
    <t>Oświetlenie ulic, placów i dróg</t>
  </si>
  <si>
    <t>B. wydatki inwestycyjne</t>
  </si>
  <si>
    <t>Kultura i ochrona dziedzictwa narodowego</t>
  </si>
  <si>
    <t>Domy i ośrodki kultury, świetlice i kluby</t>
  </si>
  <si>
    <t>Dotacja podmiotowa z budżetu dla samorządowej instytucji kultury</t>
  </si>
  <si>
    <t>Opłaty z tytulu zakupu usług telekomunikacyjnych</t>
  </si>
  <si>
    <t>Biblioteki</t>
  </si>
  <si>
    <t>Dotacje celowe z budżetu jst.</t>
  </si>
  <si>
    <t>Kultura fizyczna i sport</t>
  </si>
  <si>
    <t>Obiekty sportowe</t>
  </si>
  <si>
    <t>Zadania w zakresie kultury fizycznej</t>
  </si>
  <si>
    <t>RAZEM WYDATKI</t>
  </si>
  <si>
    <t>wydatki UE – bieżace</t>
  </si>
  <si>
    <t>krajowe</t>
  </si>
  <si>
    <t>wydatki UE- majątkowe</t>
  </si>
  <si>
    <t>wynagrodzenia</t>
  </si>
  <si>
    <t>w majątkowe</t>
  </si>
  <si>
    <t>w. bieżące</t>
  </si>
  <si>
    <t>A. Wydatki bieżace</t>
  </si>
  <si>
    <t>Spis powszechny i inne</t>
  </si>
  <si>
    <t>Urzędy gmin (miast i miast na prawach powiatu)</t>
  </si>
  <si>
    <t>Urzędy naczelnych organów władzy państwowej, kontroli i ochrony prawa</t>
  </si>
  <si>
    <t>Bezpieczeństwo publiczne i ochrona przeciwpożarowa</t>
  </si>
  <si>
    <t>Gospodarka komunalna i ochrona środowiska</t>
  </si>
  <si>
    <t xml:space="preserve">Składki na ubezpieczenia zdrowotne opłacane za osoby pobierające niektóre świadczenie rodzinne oraz  za osoby pobierające zasiłki dla opiekunów </t>
  </si>
  <si>
    <t>Realizacja zadań wymagających  stosowania specjalnej organizacji nauki  i metod pracy w szkołach podstawowych</t>
  </si>
  <si>
    <t>Usuwanie skutków klęsk żywiołowych</t>
  </si>
  <si>
    <t>4210</t>
  </si>
  <si>
    <t>Wpłaty na PPK finansowane przez podmiot zatrudniający</t>
  </si>
  <si>
    <t>Wpływy ze zwrotów dotacji oraz płatności wykorzystanych niezgodnie z przeznaczeniem lub wykorzystanych z naruszeniem procedur, o których mowa w art. 184 ustawy, pobranych niezależnie lub w nadmiernej wysokości</t>
  </si>
  <si>
    <t>Kary i odszkodowania wypłacane na rzecz osób prawnych i innych jednostek organizacyjnych</t>
  </si>
  <si>
    <t>Odsetki od dotacji wykorzystanych niezgodnie z przeznaczeniem lub pobranych w nadmiernej wysokości</t>
  </si>
  <si>
    <t>System opieki nad dziećmi w wieku do lat 3</t>
  </si>
  <si>
    <t>Zakup środków żywności</t>
  </si>
  <si>
    <t>Drogi publiczne powiatowe</t>
  </si>
  <si>
    <t>Dotacja celowa na pomoc finansową udzielaną między jednostkami samorządu terytorialnego na dofinansowanie własnych zadań inwestycyjnych</t>
  </si>
  <si>
    <t>składki na fundusz pracy</t>
  </si>
  <si>
    <t xml:space="preserve">opłaty z tytułu zakupu usług telekomunikacyjnych </t>
  </si>
  <si>
    <t>Zakłady gospodarki komunalnej</t>
  </si>
  <si>
    <t xml:space="preserve">Dotacje celowe z budżetu na finansowanie lub dofinansowanie kosztów realizacji inwestycji i zakupów inwestycyjnych samorządowych zakładów budżetowych </t>
  </si>
  <si>
    <t>zwrot niewykorzystanych dotacji oraz płatności</t>
  </si>
  <si>
    <t>Inne formy pomocy dla uczniów</t>
  </si>
  <si>
    <t>Sprawozdanie z przebiegu wykonania wydatków budżetu gminy na dzień  31.12.2021 r.</t>
  </si>
  <si>
    <t>Zwroty dotacji oraz płatności wykorzystanych niezgodnie z przeznaczeniem lub wykorzystanych z naruszeniem procedur, pobranych nienależnie lub w nadmiernej wysokości</t>
  </si>
  <si>
    <t>Opłata za administrowanie i czynsze za budynki, lokale i pomieszczenia garażowe</t>
  </si>
  <si>
    <t>Nagrody o charakterze szczególnym niezaliczone do wynagrodzeń</t>
  </si>
  <si>
    <t>Opłata z tytułu zakupu usług telekomunikacyjnych</t>
  </si>
  <si>
    <t xml:space="preserve">Zwrot dotacji oraz płatności wykorzystanych niezgodnie z przeznaczeniem, pobranych nienależnie lub w nadmiernej wysokości </t>
  </si>
  <si>
    <t>B. w</t>
  </si>
  <si>
    <t>do zarządzenia nr 79/2022</t>
  </si>
  <si>
    <t>z dnia 29 marca 2022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</si>
</sst>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&quot; &quot;[$zł-415];[Red]&quot;-&quot;#,##0.00&quot; &quot;[$zł-415]"/>
    <numFmt numFmtId="177" formatCode="[$-415]General"/>
    <numFmt numFmtId="178" formatCode="#,##0.00&quot;     &quot;"/>
    <numFmt numFmtId="179" formatCode="[$-415]0.00%"/>
    <numFmt numFmtId="180" formatCode="000"/>
    <numFmt numFmtId="181" formatCode="[$-415]#,##0.00"/>
    <numFmt numFmtId="182" formatCode="00000"/>
    <numFmt numFmtId="183" formatCode="#"/>
    <numFmt numFmtId="184" formatCode="[$-415]0.00"/>
    <numFmt numFmtId="185" formatCode="0.000%"/>
    <numFmt numFmtId="186" formatCode="[$-415]dddd\,\ d\ mmmm\ yyyy"/>
    <numFmt numFmtId="187" formatCode="#,##0.00_ ;\-#,##0.00\ 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[$-415]0.0%"/>
    <numFmt numFmtId="193" formatCode="[$-415]0.000%"/>
    <numFmt numFmtId="194" formatCode="[$-415]0.0000%"/>
    <numFmt numFmtId="195" formatCode="[$-415]0.00000%"/>
  </numFmts>
  <fonts count="97">
    <font>
      <sz val="11"/>
      <color rgb="FF000000"/>
      <name val="Arial1"/>
      <family val="2"/>
    </font>
    <font>
      <sz val="11"/>
      <color indexed="8"/>
      <name val="Calibri"/>
      <family val="2"/>
    </font>
    <font>
      <sz val="10"/>
      <name val="Arial1"/>
      <family val="2"/>
    </font>
    <font>
      <sz val="11"/>
      <color indexed="8"/>
      <name val="Arial1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0"/>
      <color indexed="8"/>
      <name val="Arial1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62"/>
      <name val="Cambria"/>
      <family val="1"/>
    </font>
    <font>
      <b/>
      <sz val="11"/>
      <color indexed="8"/>
      <name val="Czcionka tekstu podstawowego"/>
      <family val="2"/>
    </font>
    <font>
      <sz val="11"/>
      <color indexed="53"/>
      <name val="Czcionka tekstu podstawowego"/>
      <family val="2"/>
    </font>
    <font>
      <b/>
      <i/>
      <sz val="16"/>
      <color indexed="8"/>
      <name val="Arial1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1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1"/>
      <family val="2"/>
    </font>
    <font>
      <b/>
      <sz val="10"/>
      <color indexed="8"/>
      <name val="Arial1"/>
      <family val="2"/>
    </font>
    <font>
      <sz val="10"/>
      <color indexed="8"/>
      <name val="Arial CE"/>
      <family val="2"/>
    </font>
    <font>
      <b/>
      <sz val="8"/>
      <color indexed="8"/>
      <name val="Arial1"/>
      <family val="2"/>
    </font>
    <font>
      <b/>
      <sz val="10"/>
      <color indexed="8"/>
      <name val="Arial CE"/>
      <family val="0"/>
    </font>
    <font>
      <b/>
      <sz val="10"/>
      <color indexed="8"/>
      <name val="Arial CE1"/>
      <family val="0"/>
    </font>
    <font>
      <sz val="10"/>
      <color indexed="8"/>
      <name val="Arial CE1"/>
      <family val="2"/>
    </font>
    <font>
      <b/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sz val="11"/>
      <color rgb="FF800080"/>
      <name val="Czcionka tekstu podstawowego"/>
      <family val="2"/>
    </font>
    <font>
      <b/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sz val="10"/>
      <color rgb="FF000000"/>
      <name val="Arial1"/>
      <family val="2"/>
    </font>
    <font>
      <i/>
      <sz val="11"/>
      <color rgb="FF808080"/>
      <name val="Czcionka tekstu podstawowego"/>
      <family val="2"/>
    </font>
    <font>
      <sz val="11"/>
      <color rgb="FF008000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1"/>
      <color rgb="FF333399"/>
      <name val="Czcionka tekstu podstawowego"/>
      <family val="2"/>
    </font>
    <font>
      <sz val="11"/>
      <color rgb="FFFF9900"/>
      <name val="Czcionka tekstu podstawowego"/>
      <family val="2"/>
    </font>
    <font>
      <sz val="11"/>
      <color rgb="FF993300"/>
      <name val="Czcionka tekstu podstawowego"/>
      <family val="2"/>
    </font>
    <font>
      <b/>
      <sz val="11"/>
      <color rgb="FF333333"/>
      <name val="Czcionka tekstu podstawowego"/>
      <family val="2"/>
    </font>
    <font>
      <b/>
      <sz val="18"/>
      <color rgb="FF333399"/>
      <name val="Cambria"/>
      <family val="1"/>
    </font>
    <font>
      <b/>
      <sz val="11"/>
      <color rgb="FF000000"/>
      <name val="Czcionka tekstu podstawowego"/>
      <family val="2"/>
    </font>
    <font>
      <sz val="11"/>
      <color rgb="FFFF6600"/>
      <name val="Czcionka tekstu podstawowego"/>
      <family val="2"/>
    </font>
    <font>
      <b/>
      <i/>
      <sz val="16"/>
      <color rgb="FF000000"/>
      <name val="Arial1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i/>
      <u val="single"/>
      <sz val="11"/>
      <color rgb="FF000000"/>
      <name val="Arial1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1"/>
      <family val="2"/>
    </font>
    <font>
      <b/>
      <sz val="10"/>
      <color rgb="FF000000"/>
      <name val="Arial1"/>
      <family val="2"/>
    </font>
    <font>
      <sz val="10"/>
      <color rgb="FF000000"/>
      <name val="Arial CE"/>
      <family val="2"/>
    </font>
    <font>
      <b/>
      <sz val="8"/>
      <color rgb="FF000000"/>
      <name val="Arial1"/>
      <family val="2"/>
    </font>
    <font>
      <b/>
      <sz val="10"/>
      <color rgb="FF000000"/>
      <name val="Arial CE"/>
      <family val="0"/>
    </font>
    <font>
      <b/>
      <sz val="10"/>
      <color rgb="FF000000"/>
      <name val="Arial CE1"/>
      <family val="0"/>
    </font>
    <font>
      <sz val="10"/>
      <color rgb="FF000000"/>
      <name val="Arial CE1"/>
      <family val="2"/>
    </font>
    <font>
      <b/>
      <sz val="11"/>
      <color rgb="FF000000"/>
      <name val="Arial1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CCCC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9" borderId="0" applyNumberFormat="0" applyBorder="0" applyProtection="0">
      <alignment/>
    </xf>
    <xf numFmtId="0" fontId="55" fillId="30" borderId="0" applyNumberFormat="0" applyBorder="0" applyProtection="0">
      <alignment/>
    </xf>
    <xf numFmtId="0" fontId="55" fillId="31" borderId="0" applyNumberFormat="0" applyBorder="0" applyProtection="0">
      <alignment/>
    </xf>
    <xf numFmtId="0" fontId="55" fillId="29" borderId="0" applyNumberFormat="0" applyBorder="0" applyProtection="0">
      <alignment/>
    </xf>
    <xf numFmtId="0" fontId="55" fillId="32" borderId="0" applyNumberFormat="0" applyBorder="0" applyProtection="0">
      <alignment/>
    </xf>
    <xf numFmtId="0" fontId="55" fillId="30" borderId="0" applyNumberFormat="0" applyBorder="0" applyProtection="0">
      <alignment/>
    </xf>
    <xf numFmtId="0" fontId="55" fillId="33" borderId="0" applyNumberFormat="0" applyBorder="0" applyProtection="0">
      <alignment/>
    </xf>
    <xf numFmtId="0" fontId="55" fillId="34" borderId="0" applyNumberFormat="0" applyBorder="0" applyProtection="0">
      <alignment/>
    </xf>
    <xf numFmtId="0" fontId="55" fillId="35" borderId="0" applyNumberFormat="0" applyBorder="0" applyProtection="0">
      <alignment/>
    </xf>
    <xf numFmtId="0" fontId="55" fillId="33" borderId="0" applyNumberFormat="0" applyBorder="0" applyProtection="0">
      <alignment/>
    </xf>
    <xf numFmtId="0" fontId="55" fillId="36" borderId="0" applyNumberFormat="0" applyBorder="0" applyProtection="0">
      <alignment/>
    </xf>
    <xf numFmtId="0" fontId="55" fillId="30" borderId="0" applyNumberFormat="0" applyBorder="0" applyProtection="0">
      <alignment/>
    </xf>
    <xf numFmtId="0" fontId="56" fillId="37" borderId="0" applyNumberFormat="0" applyBorder="0" applyProtection="0">
      <alignment/>
    </xf>
    <xf numFmtId="0" fontId="56" fillId="34" borderId="0" applyNumberFormat="0" applyBorder="0" applyProtection="0">
      <alignment/>
    </xf>
    <xf numFmtId="0" fontId="56" fillId="35" borderId="0" applyNumberFormat="0" applyBorder="0" applyProtection="0">
      <alignment/>
    </xf>
    <xf numFmtId="0" fontId="56" fillId="33" borderId="0" applyNumberFormat="0" applyBorder="0" applyProtection="0">
      <alignment/>
    </xf>
    <xf numFmtId="0" fontId="56" fillId="37" borderId="0" applyNumberFormat="0" applyBorder="0" applyProtection="0">
      <alignment/>
    </xf>
    <xf numFmtId="0" fontId="56" fillId="30" borderId="0" applyNumberFormat="0" applyBorder="0" applyProtection="0">
      <alignment/>
    </xf>
    <xf numFmtId="0" fontId="56" fillId="37" borderId="0" applyNumberFormat="0" applyBorder="0" applyProtection="0">
      <alignment/>
    </xf>
    <xf numFmtId="0" fontId="56" fillId="38" borderId="0" applyNumberFormat="0" applyBorder="0" applyProtection="0">
      <alignment/>
    </xf>
    <xf numFmtId="0" fontId="56" fillId="39" borderId="0" applyNumberFormat="0" applyBorder="0" applyProtection="0">
      <alignment/>
    </xf>
    <xf numFmtId="0" fontId="56" fillId="40" borderId="0" applyNumberFormat="0" applyBorder="0" applyProtection="0">
      <alignment/>
    </xf>
    <xf numFmtId="0" fontId="56" fillId="37" borderId="0" applyNumberFormat="0" applyBorder="0" applyProtection="0">
      <alignment/>
    </xf>
    <xf numFmtId="0" fontId="56" fillId="38" borderId="0" applyNumberFormat="0" applyBorder="0" applyProtection="0">
      <alignment/>
    </xf>
    <xf numFmtId="0" fontId="57" fillId="41" borderId="0" applyNumberFormat="0" applyBorder="0" applyProtection="0">
      <alignment/>
    </xf>
    <xf numFmtId="0" fontId="58" fillId="42" borderId="3" applyNumberFormat="0" applyProtection="0">
      <alignment/>
    </xf>
    <xf numFmtId="0" fontId="59" fillId="43" borderId="4" applyNumberFormat="0" applyProtection="0">
      <alignment/>
    </xf>
    <xf numFmtId="177" fontId="60" fillId="0" borderId="0" applyBorder="0" applyProtection="0">
      <alignment/>
    </xf>
    <xf numFmtId="0" fontId="61" fillId="0" borderId="0" applyNumberFormat="0" applyBorder="0" applyProtection="0">
      <alignment/>
    </xf>
    <xf numFmtId="0" fontId="62" fillId="44" borderId="0" applyNumberFormat="0" applyBorder="0" applyProtection="0">
      <alignment/>
    </xf>
    <xf numFmtId="0" fontId="63" fillId="0" borderId="5" applyNumberFormat="0" applyProtection="0">
      <alignment/>
    </xf>
    <xf numFmtId="0" fontId="64" fillId="0" borderId="6" applyNumberFormat="0" applyProtection="0">
      <alignment/>
    </xf>
    <xf numFmtId="0" fontId="65" fillId="0" borderId="5" applyNumberFormat="0" applyProtection="0">
      <alignment/>
    </xf>
    <xf numFmtId="0" fontId="65" fillId="0" borderId="0" applyNumberFormat="0" applyBorder="0" applyProtection="0">
      <alignment/>
    </xf>
    <xf numFmtId="0" fontId="66" fillId="30" borderId="3" applyNumberFormat="0" applyProtection="0">
      <alignment/>
    </xf>
    <xf numFmtId="0" fontId="67" fillId="0" borderId="7" applyNumberFormat="0" applyProtection="0">
      <alignment/>
    </xf>
    <xf numFmtId="0" fontId="68" fillId="35" borderId="0" applyNumberFormat="0" applyBorder="0" applyProtection="0">
      <alignment/>
    </xf>
    <xf numFmtId="0" fontId="60" fillId="31" borderId="8" applyNumberFormat="0" applyProtection="0">
      <alignment/>
    </xf>
    <xf numFmtId="0" fontId="69" fillId="42" borderId="4" applyNumberFormat="0" applyProtection="0">
      <alignment/>
    </xf>
    <xf numFmtId="0" fontId="70" fillId="0" borderId="0" applyNumberFormat="0" applyBorder="0" applyProtection="0">
      <alignment/>
    </xf>
    <xf numFmtId="0" fontId="71" fillId="0" borderId="9" applyNumberFormat="0" applyProtection="0">
      <alignment/>
    </xf>
    <xf numFmtId="0" fontId="72" fillId="0" borderId="0" applyNumberFormat="0" applyBorder="0" applyProtection="0">
      <alignment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45" borderId="11" applyNumberFormat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80" fillId="46" borderId="0" applyNumberFormat="0" applyBorder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3" fillId="0" borderId="0" applyNumberFormat="0" applyBorder="0" applyProtection="0">
      <alignment/>
    </xf>
    <xf numFmtId="176" fontId="83" fillId="0" borderId="0" applyBorder="0" applyProtection="0">
      <alignment/>
    </xf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47" borderId="16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48" borderId="0" applyNumberFormat="0" applyBorder="0" applyAlignment="0" applyProtection="0"/>
  </cellStyleXfs>
  <cellXfs count="308">
    <xf numFmtId="0" fontId="0" fillId="0" borderId="0" xfId="0" applyAlignment="1">
      <alignment/>
    </xf>
    <xf numFmtId="0" fontId="60" fillId="0" borderId="0" xfId="0" applyFont="1" applyFill="1" applyAlignment="1">
      <alignment/>
    </xf>
    <xf numFmtId="177" fontId="60" fillId="0" borderId="0" xfId="71" applyFont="1" applyFill="1" applyAlignment="1">
      <alignment/>
    </xf>
    <xf numFmtId="0" fontId="60" fillId="0" borderId="0" xfId="0" applyFont="1" applyAlignment="1">
      <alignment/>
    </xf>
    <xf numFmtId="177" fontId="89" fillId="0" borderId="0" xfId="71" applyFont="1" applyFill="1" applyAlignment="1">
      <alignment/>
    </xf>
    <xf numFmtId="177" fontId="89" fillId="0" borderId="17" xfId="71" applyFont="1" applyFill="1" applyBorder="1" applyAlignment="1">
      <alignment/>
    </xf>
    <xf numFmtId="178" fontId="60" fillId="0" borderId="0" xfId="0" applyNumberFormat="1" applyFont="1" applyAlignment="1">
      <alignment/>
    </xf>
    <xf numFmtId="179" fontId="89" fillId="0" borderId="18" xfId="71" applyNumberFormat="1" applyFont="1" applyFill="1" applyBorder="1" applyAlignment="1">
      <alignment/>
    </xf>
    <xf numFmtId="178" fontId="90" fillId="0" borderId="0" xfId="0" applyNumberFormat="1" applyFont="1" applyAlignment="1">
      <alignment/>
    </xf>
    <xf numFmtId="178" fontId="90" fillId="0" borderId="0" xfId="0" applyNumberFormat="1" applyFont="1" applyAlignment="1">
      <alignment horizontal="left"/>
    </xf>
    <xf numFmtId="177" fontId="60" fillId="0" borderId="0" xfId="71" applyFont="1" applyFill="1" applyAlignment="1">
      <alignment horizontal="center" wrapText="1"/>
    </xf>
    <xf numFmtId="177" fontId="60" fillId="0" borderId="0" xfId="71" applyFont="1" applyFill="1" applyAlignment="1">
      <alignment horizontal="center"/>
    </xf>
    <xf numFmtId="178" fontId="60" fillId="0" borderId="0" xfId="71" applyNumberFormat="1" applyFont="1" applyFill="1" applyAlignment="1">
      <alignment horizontal="center"/>
    </xf>
    <xf numFmtId="177" fontId="60" fillId="29" borderId="19" xfId="71" applyFont="1" applyFill="1" applyBorder="1" applyAlignment="1">
      <alignment vertical="center"/>
    </xf>
    <xf numFmtId="177" fontId="60" fillId="42" borderId="19" xfId="71" applyFont="1" applyFill="1" applyBorder="1" applyAlignment="1">
      <alignment vertical="center"/>
    </xf>
    <xf numFmtId="181" fontId="91" fillId="0" borderId="19" xfId="71" applyNumberFormat="1" applyFont="1" applyFill="1" applyBorder="1" applyAlignment="1">
      <alignment horizontal="right" vertical="center"/>
    </xf>
    <xf numFmtId="181" fontId="91" fillId="42" borderId="19" xfId="71" applyNumberFormat="1" applyFont="1" applyFill="1" applyBorder="1" applyAlignment="1">
      <alignment horizontal="right" vertical="center"/>
    </xf>
    <xf numFmtId="177" fontId="60" fillId="0" borderId="19" xfId="71" applyFont="1" applyFill="1" applyBorder="1" applyAlignment="1">
      <alignment vertical="center"/>
    </xf>
    <xf numFmtId="0" fontId="0" fillId="0" borderId="20" xfId="0" applyBorder="1" applyAlignment="1">
      <alignment/>
    </xf>
    <xf numFmtId="0" fontId="60" fillId="0" borderId="17" xfId="0" applyFont="1" applyBorder="1" applyAlignment="1">
      <alignment horizontal="right"/>
    </xf>
    <xf numFmtId="183" fontId="91" fillId="0" borderId="19" xfId="71" applyNumberFormat="1" applyFont="1" applyFill="1" applyBorder="1" applyAlignment="1">
      <alignment horizontal="left" vertical="center"/>
    </xf>
    <xf numFmtId="181" fontId="60" fillId="42" borderId="19" xfId="71" applyNumberFormat="1" applyFont="1" applyFill="1" applyBorder="1" applyAlignment="1">
      <alignment horizontal="right" vertical="center"/>
    </xf>
    <xf numFmtId="181" fontId="60" fillId="0" borderId="19" xfId="71" applyNumberFormat="1" applyFont="1" applyFill="1" applyBorder="1" applyAlignment="1">
      <alignment vertical="center"/>
    </xf>
    <xf numFmtId="181" fontId="60" fillId="0" borderId="19" xfId="71" applyNumberFormat="1" applyFont="1" applyFill="1" applyBorder="1" applyAlignment="1">
      <alignment horizontal="right" vertical="center"/>
    </xf>
    <xf numFmtId="179" fontId="89" fillId="0" borderId="0" xfId="71" applyNumberFormat="1" applyFont="1" applyFill="1" applyAlignment="1">
      <alignment/>
    </xf>
    <xf numFmtId="179" fontId="92" fillId="0" borderId="0" xfId="71" applyNumberFormat="1" applyFont="1" applyFill="1" applyAlignment="1">
      <alignment horizontal="left"/>
    </xf>
    <xf numFmtId="179" fontId="60" fillId="0" borderId="19" xfId="71" applyNumberFormat="1" applyFont="1" applyFill="1" applyBorder="1" applyAlignment="1">
      <alignment horizontal="right" vertical="center"/>
    </xf>
    <xf numFmtId="179" fontId="60" fillId="42" borderId="19" xfId="71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/>
    </xf>
    <xf numFmtId="181" fontId="91" fillId="0" borderId="19" xfId="71" applyNumberFormat="1" applyFont="1" applyFill="1" applyBorder="1" applyAlignment="1">
      <alignment vertical="center"/>
    </xf>
    <xf numFmtId="177" fontId="60" fillId="0" borderId="19" xfId="71" applyFont="1" applyFill="1" applyBorder="1" applyAlignment="1">
      <alignment horizontal="left" vertical="center"/>
    </xf>
    <xf numFmtId="183" fontId="91" fillId="42" borderId="19" xfId="71" applyNumberFormat="1" applyFont="1" applyFill="1" applyBorder="1" applyAlignment="1">
      <alignment horizontal="left" vertical="center"/>
    </xf>
    <xf numFmtId="177" fontId="91" fillId="0" borderId="19" xfId="71" applyFont="1" applyFill="1" applyBorder="1" applyAlignment="1">
      <alignment horizontal="left" vertical="center" wrapText="1"/>
    </xf>
    <xf numFmtId="177" fontId="60" fillId="0" borderId="21" xfId="71" applyFont="1" applyFill="1" applyBorder="1" applyAlignment="1">
      <alignment vertical="center"/>
    </xf>
    <xf numFmtId="177" fontId="60" fillId="42" borderId="21" xfId="71" applyFont="1" applyFill="1" applyBorder="1" applyAlignment="1">
      <alignment vertical="center"/>
    </xf>
    <xf numFmtId="4" fontId="60" fillId="0" borderId="19" xfId="0" applyNumberFormat="1" applyFont="1" applyBorder="1" applyAlignment="1">
      <alignment horizontal="right"/>
    </xf>
    <xf numFmtId="177" fontId="60" fillId="0" borderId="22" xfId="71" applyFont="1" applyFill="1" applyBorder="1" applyAlignment="1">
      <alignment vertical="center"/>
    </xf>
    <xf numFmtId="177" fontId="60" fillId="42" borderId="19" xfId="71" applyFont="1" applyFill="1" applyBorder="1" applyAlignment="1">
      <alignment horizontal="right" vertical="center"/>
    </xf>
    <xf numFmtId="0" fontId="60" fillId="0" borderId="19" xfId="0" applyFont="1" applyFill="1" applyBorder="1" applyAlignment="1">
      <alignment/>
    </xf>
    <xf numFmtId="184" fontId="91" fillId="0" borderId="19" xfId="71" applyNumberFormat="1" applyFont="1" applyFill="1" applyBorder="1" applyAlignment="1">
      <alignment horizontal="right" wrapText="1"/>
    </xf>
    <xf numFmtId="177" fontId="60" fillId="0" borderId="0" xfId="71" applyFont="1" applyFill="1" applyAlignment="1">
      <alignment horizontal="left" vertical="top"/>
    </xf>
    <xf numFmtId="183" fontId="60" fillId="0" borderId="0" xfId="71" applyNumberFormat="1" applyFont="1" applyFill="1" applyAlignment="1">
      <alignment horizontal="left" vertical="top"/>
    </xf>
    <xf numFmtId="178" fontId="60" fillId="0" borderId="0" xfId="71" applyNumberFormat="1" applyFont="1" applyFill="1" applyAlignment="1">
      <alignment/>
    </xf>
    <xf numFmtId="178" fontId="89" fillId="0" borderId="0" xfId="71" applyNumberFormat="1" applyFont="1" applyFill="1" applyAlignment="1">
      <alignment/>
    </xf>
    <xf numFmtId="179" fontId="91" fillId="0" borderId="19" xfId="71" applyNumberFormat="1" applyFont="1" applyFill="1" applyBorder="1" applyAlignment="1">
      <alignment horizontal="right" wrapText="1"/>
    </xf>
    <xf numFmtId="179" fontId="60" fillId="0" borderId="0" xfId="71" applyNumberFormat="1" applyFont="1" applyFill="1" applyAlignment="1">
      <alignment/>
    </xf>
    <xf numFmtId="0" fontId="0" fillId="0" borderId="19" xfId="0" applyFill="1" applyBorder="1" applyAlignment="1">
      <alignment/>
    </xf>
    <xf numFmtId="177" fontId="60" fillId="0" borderId="19" xfId="71" applyFont="1" applyFill="1" applyBorder="1" applyAlignment="1">
      <alignment vertical="center"/>
    </xf>
    <xf numFmtId="177" fontId="91" fillId="0" borderId="19" xfId="71" applyFont="1" applyFill="1" applyBorder="1" applyAlignment="1">
      <alignment horizontal="left" wrapText="1"/>
    </xf>
    <xf numFmtId="181" fontId="91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10" fontId="60" fillId="0" borderId="19" xfId="71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91" fillId="0" borderId="19" xfId="71" applyFont="1" applyFill="1" applyBorder="1" applyAlignment="1">
      <alignment horizontal="right" wrapText="1"/>
    </xf>
    <xf numFmtId="4" fontId="60" fillId="0" borderId="19" xfId="0" applyNumberFormat="1" applyFont="1" applyFill="1" applyBorder="1" applyAlignment="1">
      <alignment horizontal="right"/>
    </xf>
    <xf numFmtId="0" fontId="60" fillId="0" borderId="23" xfId="0" applyFont="1" applyFill="1" applyBorder="1" applyAlignment="1">
      <alignment/>
    </xf>
    <xf numFmtId="177" fontId="60" fillId="0" borderId="19" xfId="71" applyFont="1" applyFill="1" applyBorder="1" applyAlignment="1">
      <alignment vertical="center"/>
    </xf>
    <xf numFmtId="181" fontId="91" fillId="0" borderId="19" xfId="71" applyNumberFormat="1" applyFont="1" applyFill="1" applyBorder="1" applyAlignment="1">
      <alignment horizontal="right" vertical="center"/>
    </xf>
    <xf numFmtId="181" fontId="60" fillId="0" borderId="19" xfId="71" applyNumberFormat="1" applyFont="1" applyFill="1" applyBorder="1" applyAlignment="1">
      <alignment vertical="center"/>
    </xf>
    <xf numFmtId="179" fontId="60" fillId="0" borderId="19" xfId="71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/>
    </xf>
    <xf numFmtId="0" fontId="0" fillId="42" borderId="19" xfId="0" applyFill="1" applyBorder="1" applyAlignment="1">
      <alignment/>
    </xf>
    <xf numFmtId="179" fontId="60" fillId="0" borderId="19" xfId="71" applyNumberFormat="1" applyFont="1" applyFill="1" applyBorder="1" applyAlignment="1">
      <alignment horizontal="right" vertical="center"/>
    </xf>
    <xf numFmtId="181" fontId="91" fillId="0" borderId="19" xfId="71" applyNumberFormat="1" applyFont="1" applyFill="1" applyBorder="1" applyAlignment="1">
      <alignment horizontal="right" vertical="center"/>
    </xf>
    <xf numFmtId="177" fontId="60" fillId="0" borderId="19" xfId="71" applyFont="1" applyFill="1" applyBorder="1" applyAlignment="1">
      <alignment vertical="center"/>
    </xf>
    <xf numFmtId="183" fontId="91" fillId="0" borderId="19" xfId="71" applyNumberFormat="1" applyFont="1" applyFill="1" applyBorder="1" applyAlignment="1">
      <alignment horizontal="left" vertical="center"/>
    </xf>
    <xf numFmtId="49" fontId="60" fillId="0" borderId="19" xfId="71" applyNumberFormat="1" applyFont="1" applyFill="1" applyBorder="1" applyAlignment="1">
      <alignment horizontal="right" vertical="center"/>
    </xf>
    <xf numFmtId="177" fontId="93" fillId="0" borderId="19" xfId="71" applyFont="1" applyFill="1" applyBorder="1" applyAlignment="1">
      <alignment horizontal="center" vertical="center" wrapText="1"/>
    </xf>
    <xf numFmtId="177" fontId="91" fillId="42" borderId="19" xfId="71" applyFont="1" applyFill="1" applyBorder="1" applyAlignment="1">
      <alignment horizontal="left" vertical="center" wrapText="1"/>
    </xf>
    <xf numFmtId="177" fontId="60" fillId="0" borderId="0" xfId="71" applyFont="1" applyFill="1" applyAlignment="1">
      <alignment horizontal="left" vertical="center" wrapText="1"/>
    </xf>
    <xf numFmtId="177" fontId="60" fillId="0" borderId="0" xfId="71" applyFont="1" applyFill="1" applyAlignment="1">
      <alignment horizontal="left" vertical="center"/>
    </xf>
    <xf numFmtId="177" fontId="93" fillId="0" borderId="19" xfId="71" applyFont="1" applyFill="1" applyBorder="1" applyAlignment="1">
      <alignment horizontal="left" vertical="center" wrapText="1"/>
    </xf>
    <xf numFmtId="181" fontId="93" fillId="0" borderId="19" xfId="71" applyNumberFormat="1" applyFont="1" applyFill="1" applyBorder="1" applyAlignment="1">
      <alignment horizontal="left" vertical="center" wrapText="1"/>
    </xf>
    <xf numFmtId="181" fontId="91" fillId="0" borderId="19" xfId="71" applyNumberFormat="1" applyFont="1" applyFill="1" applyBorder="1" applyAlignment="1">
      <alignment horizontal="left" vertical="center" wrapText="1"/>
    </xf>
    <xf numFmtId="0" fontId="90" fillId="0" borderId="19" xfId="0" applyFont="1" applyFill="1" applyBorder="1" applyAlignment="1">
      <alignment horizontal="left" vertical="center" wrapText="1"/>
    </xf>
    <xf numFmtId="177" fontId="91" fillId="0" borderId="23" xfId="71" applyFont="1" applyFill="1" applyBorder="1" applyAlignment="1">
      <alignment horizontal="left" vertical="center" wrapText="1"/>
    </xf>
    <xf numFmtId="177" fontId="91" fillId="0" borderId="19" xfId="71" applyFont="1" applyFill="1" applyBorder="1" applyAlignment="1">
      <alignment horizontal="center" vertical="center"/>
    </xf>
    <xf numFmtId="177" fontId="94" fillId="0" borderId="23" xfId="71" applyFont="1" applyFill="1" applyBorder="1" applyAlignment="1">
      <alignment horizontal="left" vertical="center" wrapText="1"/>
    </xf>
    <xf numFmtId="177" fontId="91" fillId="0" borderId="24" xfId="71" applyFont="1" applyFill="1" applyBorder="1" applyAlignment="1">
      <alignment horizontal="left" vertical="center" wrapText="1"/>
    </xf>
    <xf numFmtId="177" fontId="94" fillId="0" borderId="19" xfId="71" applyFont="1" applyFill="1" applyBorder="1" applyAlignment="1">
      <alignment horizontal="left" vertical="center" wrapText="1"/>
    </xf>
    <xf numFmtId="177" fontId="95" fillId="0" borderId="19" xfId="71" applyFont="1" applyFill="1" applyBorder="1" applyAlignment="1">
      <alignment horizontal="left" vertical="center" wrapText="1"/>
    </xf>
    <xf numFmtId="177" fontId="90" fillId="0" borderId="19" xfId="71" applyFont="1" applyFill="1" applyBorder="1" applyAlignment="1">
      <alignment horizontal="left" vertical="center" wrapText="1"/>
    </xf>
    <xf numFmtId="177" fontId="60" fillId="0" borderId="19" xfId="71" applyFont="1" applyFill="1" applyBorder="1" applyAlignment="1">
      <alignment horizontal="left" vertical="center" wrapText="1"/>
    </xf>
    <xf numFmtId="0" fontId="90" fillId="0" borderId="0" xfId="0" applyFont="1" applyFill="1" applyAlignment="1">
      <alignment horizontal="left" vertical="center"/>
    </xf>
    <xf numFmtId="177" fontId="89" fillId="0" borderId="0" xfId="71" applyFont="1" applyFill="1" applyAlignment="1">
      <alignment horizontal="left" vertical="center" wrapText="1"/>
    </xf>
    <xf numFmtId="187" fontId="91" fillId="0" borderId="19" xfId="106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/>
    </xf>
    <xf numFmtId="177" fontId="91" fillId="0" borderId="19" xfId="71" applyFont="1" applyFill="1" applyBorder="1" applyAlignment="1">
      <alignment horizontal="left" vertical="center" wrapText="1"/>
    </xf>
    <xf numFmtId="181" fontId="93" fillId="0" borderId="19" xfId="71" applyNumberFormat="1" applyFont="1" applyFill="1" applyBorder="1" applyAlignment="1">
      <alignment horizontal="right" vertical="center"/>
    </xf>
    <xf numFmtId="179" fontId="90" fillId="0" borderId="19" xfId="71" applyNumberFormat="1" applyFont="1" applyFill="1" applyBorder="1" applyAlignment="1">
      <alignment horizontal="right" vertical="center"/>
    </xf>
    <xf numFmtId="177" fontId="91" fillId="49" borderId="19" xfId="71" applyFont="1" applyFill="1" applyBorder="1" applyAlignment="1">
      <alignment horizontal="left" vertical="center" wrapText="1"/>
    </xf>
    <xf numFmtId="177" fontId="91" fillId="0" borderId="25" xfId="71" applyFont="1" applyFill="1" applyBorder="1" applyAlignment="1">
      <alignment horizontal="left" vertical="center" wrapText="1"/>
    </xf>
    <xf numFmtId="177" fontId="93" fillId="0" borderId="26" xfId="71" applyFont="1" applyFill="1" applyBorder="1" applyAlignment="1">
      <alignment horizontal="left" vertical="center" wrapText="1"/>
    </xf>
    <xf numFmtId="183" fontId="93" fillId="0" borderId="19" xfId="71" applyNumberFormat="1" applyFont="1" applyFill="1" applyBorder="1" applyAlignment="1">
      <alignment horizontal="right" vertical="center"/>
    </xf>
    <xf numFmtId="177" fontId="90" fillId="0" borderId="19" xfId="71" applyFont="1" applyFill="1" applyBorder="1" applyAlignment="1">
      <alignment horizontal="right" vertical="center"/>
    </xf>
    <xf numFmtId="183" fontId="93" fillId="13" borderId="19" xfId="71" applyNumberFormat="1" applyFont="1" applyFill="1" applyBorder="1" applyAlignment="1">
      <alignment horizontal="left" vertical="top"/>
    </xf>
    <xf numFmtId="177" fontId="60" fillId="13" borderId="19" xfId="71" applyFont="1" applyFill="1" applyBorder="1" applyAlignment="1">
      <alignment vertical="center"/>
    </xf>
    <xf numFmtId="177" fontId="93" fillId="13" borderId="19" xfId="71" applyFont="1" applyFill="1" applyBorder="1" applyAlignment="1">
      <alignment horizontal="left" vertical="center" wrapText="1"/>
    </xf>
    <xf numFmtId="181" fontId="93" fillId="13" borderId="19" xfId="71" applyNumberFormat="1" applyFont="1" applyFill="1" applyBorder="1" applyAlignment="1">
      <alignment horizontal="right" vertical="center"/>
    </xf>
    <xf numFmtId="179" fontId="90" fillId="13" borderId="19" xfId="71" applyNumberFormat="1" applyFont="1" applyFill="1" applyBorder="1" applyAlignment="1">
      <alignment horizontal="right" vertical="center"/>
    </xf>
    <xf numFmtId="183" fontId="93" fillId="13" borderId="19" xfId="71" applyNumberFormat="1" applyFont="1" applyFill="1" applyBorder="1" applyAlignment="1">
      <alignment horizontal="center" vertical="top"/>
    </xf>
    <xf numFmtId="177" fontId="94" fillId="13" borderId="19" xfId="71" applyFont="1" applyFill="1" applyBorder="1" applyAlignment="1">
      <alignment horizontal="left" vertical="center" wrapText="1"/>
    </xf>
    <xf numFmtId="183" fontId="91" fillId="13" borderId="19" xfId="71" applyNumberFormat="1" applyFont="1" applyFill="1" applyBorder="1" applyAlignment="1">
      <alignment horizontal="left" vertical="center"/>
    </xf>
    <xf numFmtId="177" fontId="93" fillId="13" borderId="24" xfId="71" applyFont="1" applyFill="1" applyBorder="1" applyAlignment="1">
      <alignment horizontal="left" vertical="center" wrapText="1"/>
    </xf>
    <xf numFmtId="177" fontId="60" fillId="13" borderId="22" xfId="71" applyFont="1" applyFill="1" applyBorder="1" applyAlignment="1">
      <alignment vertical="center"/>
    </xf>
    <xf numFmtId="177" fontId="90" fillId="13" borderId="19" xfId="71" applyFont="1" applyFill="1" applyBorder="1" applyAlignment="1">
      <alignment/>
    </xf>
    <xf numFmtId="0" fontId="90" fillId="13" borderId="19" xfId="0" applyFont="1" applyFill="1" applyBorder="1" applyAlignment="1">
      <alignment/>
    </xf>
    <xf numFmtId="179" fontId="60" fillId="13" borderId="19" xfId="71" applyNumberFormat="1" applyFont="1" applyFill="1" applyBorder="1" applyAlignment="1">
      <alignment horizontal="right" vertical="center"/>
    </xf>
    <xf numFmtId="177" fontId="90" fillId="13" borderId="19" xfId="71" applyFont="1" applyFill="1" applyBorder="1" applyAlignment="1">
      <alignment horizontal="center"/>
    </xf>
    <xf numFmtId="180" fontId="93" fillId="13" borderId="19" xfId="71" applyNumberFormat="1" applyFont="1" applyFill="1" applyBorder="1" applyAlignment="1">
      <alignment horizontal="left" vertical="top"/>
    </xf>
    <xf numFmtId="177" fontId="60" fillId="13" borderId="19" xfId="71" applyFont="1" applyFill="1" applyBorder="1" applyAlignment="1">
      <alignment/>
    </xf>
    <xf numFmtId="177" fontId="90" fillId="13" borderId="19" xfId="71" applyFont="1" applyFill="1" applyBorder="1" applyAlignment="1">
      <alignment vertical="center"/>
    </xf>
    <xf numFmtId="177" fontId="90" fillId="13" borderId="22" xfId="71" applyFont="1" applyFill="1" applyBorder="1" applyAlignment="1">
      <alignment vertical="center"/>
    </xf>
    <xf numFmtId="183" fontId="93" fillId="13" borderId="19" xfId="71" applyNumberFormat="1" applyFont="1" applyFill="1" applyBorder="1" applyAlignment="1">
      <alignment horizontal="left"/>
    </xf>
    <xf numFmtId="177" fontId="93" fillId="0" borderId="24" xfId="71" applyFont="1" applyFill="1" applyBorder="1" applyAlignment="1">
      <alignment horizontal="left" vertical="center" wrapText="1"/>
    </xf>
    <xf numFmtId="177" fontId="93" fillId="0" borderId="23" xfId="71" applyFont="1" applyFill="1" applyBorder="1" applyAlignment="1">
      <alignment horizontal="left" vertical="center" wrapText="1"/>
    </xf>
    <xf numFmtId="177" fontId="90" fillId="0" borderId="19" xfId="71" applyFont="1" applyFill="1" applyBorder="1" applyAlignment="1">
      <alignment horizontal="center" vertical="center"/>
    </xf>
    <xf numFmtId="177" fontId="90" fillId="0" borderId="19" xfId="71" applyFont="1" applyFill="1" applyBorder="1" applyAlignment="1">
      <alignment horizontal="left" vertical="center"/>
    </xf>
    <xf numFmtId="177" fontId="93" fillId="0" borderId="19" xfId="71" applyFont="1" applyFill="1" applyBorder="1" applyAlignment="1">
      <alignment horizontal="left" vertical="center" wrapText="1"/>
    </xf>
    <xf numFmtId="177" fontId="93" fillId="13" borderId="24" xfId="71" applyFont="1" applyFill="1" applyBorder="1" applyAlignment="1">
      <alignment horizontal="left" vertical="center" wrapText="1"/>
    </xf>
    <xf numFmtId="181" fontId="93" fillId="13" borderId="19" xfId="71" applyNumberFormat="1" applyFont="1" applyFill="1" applyBorder="1" applyAlignment="1">
      <alignment horizontal="right" vertical="center"/>
    </xf>
    <xf numFmtId="179" fontId="90" fillId="13" borderId="19" xfId="71" applyNumberFormat="1" applyFont="1" applyFill="1" applyBorder="1" applyAlignment="1">
      <alignment horizontal="right" vertical="center"/>
    </xf>
    <xf numFmtId="177" fontId="93" fillId="49" borderId="24" xfId="71" applyFont="1" applyFill="1" applyBorder="1" applyAlignment="1">
      <alignment horizontal="left" vertical="center" wrapText="1"/>
    </xf>
    <xf numFmtId="177" fontId="93" fillId="49" borderId="19" xfId="71" applyFont="1" applyFill="1" applyBorder="1" applyAlignment="1">
      <alignment horizontal="left" vertical="center" wrapText="1"/>
    </xf>
    <xf numFmtId="183" fontId="93" fillId="0" borderId="23" xfId="71" applyNumberFormat="1" applyFont="1" applyFill="1" applyBorder="1" applyAlignment="1">
      <alignment horizontal="right" vertical="center"/>
    </xf>
    <xf numFmtId="177" fontId="90" fillId="0" borderId="19" xfId="71" applyFont="1" applyFill="1" applyBorder="1" applyAlignment="1">
      <alignment vertical="center"/>
    </xf>
    <xf numFmtId="183" fontId="93" fillId="0" borderId="19" xfId="71" applyNumberFormat="1" applyFont="1" applyFill="1" applyBorder="1" applyAlignment="1">
      <alignment horizontal="left" vertical="center"/>
    </xf>
    <xf numFmtId="183" fontId="93" fillId="0" borderId="19" xfId="71" applyNumberFormat="1" applyFont="1" applyFill="1" applyBorder="1" applyAlignment="1">
      <alignment horizontal="right" vertical="center"/>
    </xf>
    <xf numFmtId="0" fontId="90" fillId="0" borderId="19" xfId="0" applyFont="1" applyFill="1" applyBorder="1" applyAlignment="1">
      <alignment horizontal="right" vertical="center"/>
    </xf>
    <xf numFmtId="177" fontId="90" fillId="0" borderId="22" xfId="71" applyFont="1" applyFill="1" applyBorder="1" applyAlignment="1">
      <alignment vertical="center"/>
    </xf>
    <xf numFmtId="0" fontId="90" fillId="0" borderId="19" xfId="0" applyFont="1" applyFill="1" applyBorder="1" applyAlignment="1">
      <alignment/>
    </xf>
    <xf numFmtId="177" fontId="90" fillId="0" borderId="19" xfId="71" applyFont="1" applyFill="1" applyBorder="1" applyAlignment="1">
      <alignment horizontal="right" vertical="center"/>
    </xf>
    <xf numFmtId="181" fontId="90" fillId="0" borderId="19" xfId="71" applyNumberFormat="1" applyFont="1" applyFill="1" applyBorder="1" applyAlignment="1">
      <alignment horizontal="right" vertical="center"/>
    </xf>
    <xf numFmtId="4" fontId="90" fillId="0" borderId="19" xfId="0" applyNumberFormat="1" applyFont="1" applyFill="1" applyBorder="1" applyAlignment="1">
      <alignment horizontal="right"/>
    </xf>
    <xf numFmtId="177" fontId="90" fillId="0" borderId="19" xfId="71" applyFont="1" applyFill="1" applyBorder="1" applyAlignment="1">
      <alignment horizontal="left" vertical="center"/>
    </xf>
    <xf numFmtId="177" fontId="90" fillId="0" borderId="24" xfId="71" applyFont="1" applyFill="1" applyBorder="1" applyAlignment="1">
      <alignment horizontal="center" vertical="center"/>
    </xf>
    <xf numFmtId="177" fontId="90" fillId="0" borderId="19" xfId="71" applyFont="1" applyFill="1" applyBorder="1" applyAlignment="1">
      <alignment vertical="center"/>
    </xf>
    <xf numFmtId="181" fontId="90" fillId="0" borderId="19" xfId="71" applyNumberFormat="1" applyFont="1" applyFill="1" applyBorder="1" applyAlignment="1">
      <alignment horizontal="right" vertical="center"/>
    </xf>
    <xf numFmtId="179" fontId="90" fillId="0" borderId="19" xfId="71" applyNumberFormat="1" applyFont="1" applyFill="1" applyBorder="1" applyAlignment="1">
      <alignment horizontal="right" vertical="center"/>
    </xf>
    <xf numFmtId="0" fontId="90" fillId="0" borderId="23" xfId="0" applyFont="1" applyFill="1" applyBorder="1" applyAlignment="1">
      <alignment/>
    </xf>
    <xf numFmtId="0" fontId="90" fillId="0" borderId="23" xfId="0" applyFont="1" applyFill="1" applyBorder="1" applyAlignment="1">
      <alignment horizontal="left"/>
    </xf>
    <xf numFmtId="181" fontId="90" fillId="0" borderId="19" xfId="71" applyNumberFormat="1" applyFont="1" applyFill="1" applyBorder="1" applyAlignment="1">
      <alignment vertical="center"/>
    </xf>
    <xf numFmtId="181" fontId="90" fillId="0" borderId="19" xfId="71" applyNumberFormat="1" applyFont="1" applyFill="1" applyBorder="1" applyAlignment="1">
      <alignment vertical="center"/>
    </xf>
    <xf numFmtId="0" fontId="90" fillId="0" borderId="0" xfId="0" applyFont="1" applyFill="1" applyAlignment="1">
      <alignment horizontal="left"/>
    </xf>
    <xf numFmtId="182" fontId="93" fillId="0" borderId="19" xfId="71" applyNumberFormat="1" applyFont="1" applyFill="1" applyBorder="1" applyAlignment="1">
      <alignment horizontal="left" vertical="center"/>
    </xf>
    <xf numFmtId="0" fontId="0" fillId="42" borderId="19" xfId="0" applyFill="1" applyBorder="1" applyAlignment="1">
      <alignment/>
    </xf>
    <xf numFmtId="177" fontId="60" fillId="0" borderId="19" xfId="71" applyFont="1" applyFill="1" applyBorder="1" applyAlignment="1">
      <alignment vertical="center"/>
    </xf>
    <xf numFmtId="181" fontId="91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183" fontId="93" fillId="0" borderId="19" xfId="71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179" fontId="60" fillId="0" borderId="19" xfId="71" applyNumberFormat="1" applyFont="1" applyFill="1" applyBorder="1" applyAlignment="1">
      <alignment horizontal="right" vertical="center"/>
    </xf>
    <xf numFmtId="181" fontId="91" fillId="0" borderId="19" xfId="71" applyNumberFormat="1" applyFont="1" applyFill="1" applyBorder="1" applyAlignment="1">
      <alignment horizontal="right" vertical="center"/>
    </xf>
    <xf numFmtId="177" fontId="60" fillId="0" borderId="19" xfId="71" applyFont="1" applyFill="1" applyBorder="1" applyAlignment="1">
      <alignment vertical="center"/>
    </xf>
    <xf numFmtId="177" fontId="91" fillId="0" borderId="19" xfId="71" applyFon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42" borderId="19" xfId="0" applyFill="1" applyBorder="1" applyAlignment="1">
      <alignment/>
    </xf>
    <xf numFmtId="177" fontId="91" fillId="0" borderId="19" xfId="71" applyFont="1" applyFill="1" applyBorder="1" applyAlignment="1">
      <alignment horizontal="left" vertical="center" wrapText="1"/>
    </xf>
    <xf numFmtId="177" fontId="60" fillId="0" borderId="19" xfId="71" applyFont="1" applyFill="1" applyBorder="1" applyAlignment="1">
      <alignment vertical="center"/>
    </xf>
    <xf numFmtId="181" fontId="91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177" fontId="90" fillId="13" borderId="19" xfId="71" applyFont="1" applyFill="1" applyBorder="1" applyAlignment="1">
      <alignment horizontal="center" vertical="center"/>
    </xf>
    <xf numFmtId="183" fontId="93" fillId="13" borderId="19" xfId="71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/>
    </xf>
    <xf numFmtId="0" fontId="0" fillId="42" borderId="27" xfId="0" applyFill="1" applyBorder="1" applyAlignment="1">
      <alignment/>
    </xf>
    <xf numFmtId="181" fontId="91" fillId="0" borderId="19" xfId="71" applyNumberFormat="1" applyFont="1" applyFill="1" applyBorder="1" applyAlignment="1">
      <alignment horizontal="left" vertical="center" wrapText="1"/>
    </xf>
    <xf numFmtId="181" fontId="60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177" fontId="2" fillId="0" borderId="19" xfId="71" applyFont="1" applyFill="1" applyBorder="1" applyAlignment="1">
      <alignment vertical="center"/>
    </xf>
    <xf numFmtId="0" fontId="0" fillId="0" borderId="19" xfId="0" applyFill="1" applyBorder="1" applyAlignment="1">
      <alignment/>
    </xf>
    <xf numFmtId="179" fontId="60" fillId="0" borderId="19" xfId="71" applyNumberFormat="1" applyFont="1" applyFill="1" applyBorder="1" applyAlignment="1">
      <alignment horizontal="right" vertical="center"/>
    </xf>
    <xf numFmtId="181" fontId="93" fillId="0" borderId="19" xfId="71" applyNumberFormat="1" applyFont="1" applyFill="1" applyBorder="1" applyAlignment="1">
      <alignment horizontal="right" vertical="center"/>
    </xf>
    <xf numFmtId="181" fontId="91" fillId="0" borderId="19" xfId="71" applyNumberFormat="1" applyFont="1" applyFill="1" applyBorder="1" applyAlignment="1">
      <alignment horizontal="right" vertical="center"/>
    </xf>
    <xf numFmtId="177" fontId="60" fillId="0" borderId="19" xfId="71" applyFont="1" applyFill="1" applyBorder="1" applyAlignment="1">
      <alignment vertical="center"/>
    </xf>
    <xf numFmtId="183" fontId="93" fillId="0" borderId="19" xfId="71" applyNumberFormat="1" applyFont="1" applyFill="1" applyBorder="1" applyAlignment="1">
      <alignment horizontal="right" vertical="center"/>
    </xf>
    <xf numFmtId="177" fontId="91" fillId="0" borderId="19" xfId="71" applyFont="1" applyFill="1" applyBorder="1" applyAlignment="1">
      <alignment horizontal="left" vertical="center" wrapText="1"/>
    </xf>
    <xf numFmtId="177" fontId="90" fillId="13" borderId="26" xfId="71" applyFont="1" applyFill="1" applyBorder="1" applyAlignment="1">
      <alignment horizontal="center"/>
    </xf>
    <xf numFmtId="183" fontId="93" fillId="13" borderId="26" xfId="71" applyNumberFormat="1" applyFont="1" applyFill="1" applyBorder="1" applyAlignment="1">
      <alignment horizontal="center"/>
    </xf>
    <xf numFmtId="183" fontId="93" fillId="0" borderId="24" xfId="71" applyNumberFormat="1" applyFont="1" applyFill="1" applyBorder="1" applyAlignment="1">
      <alignment horizontal="left" vertical="center"/>
    </xf>
    <xf numFmtId="177" fontId="90" fillId="13" borderId="23" xfId="71" applyFont="1" applyFill="1" applyBorder="1" applyAlignment="1">
      <alignment vertical="center"/>
    </xf>
    <xf numFmtId="183" fontId="93" fillId="0" borderId="19" xfId="71" applyNumberFormat="1" applyFont="1" applyFill="1" applyBorder="1" applyAlignment="1">
      <alignment horizontal="left" vertical="center"/>
    </xf>
    <xf numFmtId="177" fontId="93" fillId="0" borderId="19" xfId="71" applyFont="1" applyFill="1" applyBorder="1" applyAlignment="1">
      <alignment horizontal="left" vertical="center" wrapText="1"/>
    </xf>
    <xf numFmtId="177" fontId="91" fillId="0" borderId="19" xfId="71" applyFont="1" applyFill="1" applyBorder="1" applyAlignment="1">
      <alignment horizontal="left" vertical="center" wrapText="1"/>
    </xf>
    <xf numFmtId="183" fontId="93" fillId="0" borderId="19" xfId="71" applyNumberFormat="1" applyFont="1" applyFill="1" applyBorder="1" applyAlignment="1">
      <alignment horizontal="right" vertical="center"/>
    </xf>
    <xf numFmtId="177" fontId="60" fillId="0" borderId="19" xfId="71" applyFont="1" applyFill="1" applyBorder="1" applyAlignment="1">
      <alignment vertical="center"/>
    </xf>
    <xf numFmtId="181" fontId="93" fillId="0" borderId="19" xfId="71" applyNumberFormat="1" applyFont="1" applyFill="1" applyBorder="1" applyAlignment="1">
      <alignment horizontal="right" vertical="center"/>
    </xf>
    <xf numFmtId="181" fontId="93" fillId="13" borderId="19" xfId="71" applyNumberFormat="1" applyFont="1" applyFill="1" applyBorder="1" applyAlignment="1">
      <alignment horizontal="right" vertical="center"/>
    </xf>
    <xf numFmtId="181" fontId="91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177" fontId="91" fillId="0" borderId="19" xfId="71" applyFont="1" applyFill="1" applyBorder="1" applyAlignment="1">
      <alignment horizontal="right" vertical="center" wrapText="1"/>
    </xf>
    <xf numFmtId="177" fontId="91" fillId="0" borderId="19" xfId="71" applyFont="1" applyFill="1" applyBorder="1" applyAlignment="1">
      <alignment horizontal="left" vertical="center" wrapText="1"/>
    </xf>
    <xf numFmtId="0" fontId="60" fillId="0" borderId="2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0" fillId="0" borderId="0" xfId="0" applyFont="1" applyAlignment="1">
      <alignment wrapText="1"/>
    </xf>
    <xf numFmtId="0" fontId="90" fillId="0" borderId="19" xfId="0" applyFont="1" applyFill="1" applyBorder="1" applyAlignment="1">
      <alignment vertical="center"/>
    </xf>
    <xf numFmtId="177" fontId="91" fillId="0" borderId="24" xfId="71" applyFont="1" applyFill="1" applyBorder="1" applyAlignment="1">
      <alignment horizontal="left" vertical="center" wrapText="1"/>
    </xf>
    <xf numFmtId="177" fontId="60" fillId="0" borderId="19" xfId="71" applyFont="1" applyFill="1" applyBorder="1" applyAlignment="1">
      <alignment vertical="center"/>
    </xf>
    <xf numFmtId="177" fontId="91" fillId="49" borderId="24" xfId="71" applyFont="1" applyFill="1" applyBorder="1" applyAlignment="1">
      <alignment horizontal="left" vertical="center" wrapText="1"/>
    </xf>
    <xf numFmtId="0" fontId="60" fillId="0" borderId="28" xfId="0" applyFont="1" applyFill="1" applyBorder="1" applyAlignment="1">
      <alignment horizontal="left" vertical="center"/>
    </xf>
    <xf numFmtId="181" fontId="91" fillId="0" borderId="21" xfId="71" applyNumberFormat="1" applyFont="1" applyFill="1" applyBorder="1" applyAlignment="1">
      <alignment horizontal="right" vertical="center"/>
    </xf>
    <xf numFmtId="177" fontId="90" fillId="0" borderId="21" xfId="71" applyFont="1" applyFill="1" applyBorder="1" applyAlignment="1">
      <alignment vertical="center"/>
    </xf>
    <xf numFmtId="183" fontId="93" fillId="0" borderId="23" xfId="71" applyNumberFormat="1" applyFont="1" applyFill="1" applyBorder="1" applyAlignment="1">
      <alignment horizontal="left" vertical="center"/>
    </xf>
    <xf numFmtId="0" fontId="90" fillId="0" borderId="28" xfId="0" applyFont="1" applyFill="1" applyBorder="1" applyAlignment="1">
      <alignment horizontal="left" vertical="center"/>
    </xf>
    <xf numFmtId="181" fontId="91" fillId="0" borderId="19" xfId="71" applyNumberFormat="1" applyFont="1" applyFill="1" applyBorder="1" applyAlignment="1">
      <alignment horizontal="right" vertical="center"/>
    </xf>
    <xf numFmtId="183" fontId="91" fillId="0" borderId="22" xfId="71" applyNumberFormat="1" applyFont="1" applyFill="1" applyBorder="1" applyAlignment="1">
      <alignment horizontal="left" vertical="center"/>
    </xf>
    <xf numFmtId="177" fontId="91" fillId="49" borderId="24" xfId="71" applyFon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42" borderId="19" xfId="0" applyFill="1" applyBorder="1" applyAlignment="1">
      <alignment/>
    </xf>
    <xf numFmtId="177" fontId="91" fillId="0" borderId="19" xfId="71" applyFont="1" applyFill="1" applyBorder="1" applyAlignment="1">
      <alignment horizontal="left" vertical="center" wrapText="1"/>
    </xf>
    <xf numFmtId="177" fontId="60" fillId="0" borderId="19" xfId="71" applyFont="1" applyFill="1" applyBorder="1" applyAlignment="1">
      <alignment vertical="center"/>
    </xf>
    <xf numFmtId="181" fontId="93" fillId="0" borderId="19" xfId="71" applyNumberFormat="1" applyFont="1" applyFill="1" applyBorder="1" applyAlignment="1">
      <alignment horizontal="right" vertical="center"/>
    </xf>
    <xf numFmtId="181" fontId="91" fillId="0" borderId="19" xfId="71" applyNumberFormat="1" applyFont="1" applyFill="1" applyBorder="1" applyAlignment="1">
      <alignment horizontal="right" vertical="center"/>
    </xf>
    <xf numFmtId="179" fontId="90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0" fontId="0" fillId="42" borderId="19" xfId="0" applyFill="1" applyBorder="1" applyAlignment="1">
      <alignment/>
    </xf>
    <xf numFmtId="0" fontId="0" fillId="0" borderId="19" xfId="0" applyFill="1" applyBorder="1" applyAlignment="1">
      <alignment/>
    </xf>
    <xf numFmtId="179" fontId="90" fillId="0" borderId="19" xfId="71" applyNumberFormat="1" applyFont="1" applyFill="1" applyBorder="1" applyAlignment="1">
      <alignment horizontal="right" vertical="center"/>
    </xf>
    <xf numFmtId="181" fontId="91" fillId="0" borderId="19" xfId="71" applyNumberFormat="1" applyFont="1" applyFill="1" applyBorder="1" applyAlignment="1">
      <alignment horizontal="right" vertical="center"/>
    </xf>
    <xf numFmtId="181" fontId="93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177" fontId="60" fillId="0" borderId="19" xfId="71" applyFont="1" applyFill="1" applyBorder="1" applyAlignment="1">
      <alignment vertical="center"/>
    </xf>
    <xf numFmtId="177" fontId="91" fillId="0" borderId="19" xfId="71" applyFont="1" applyFill="1" applyBorder="1" applyAlignment="1">
      <alignment horizontal="left" vertical="center" wrapText="1"/>
    </xf>
    <xf numFmtId="4" fontId="60" fillId="0" borderId="19" xfId="0" applyNumberFormat="1" applyFont="1" applyFill="1" applyBorder="1" applyAlignment="1">
      <alignment horizontal="right"/>
    </xf>
    <xf numFmtId="177" fontId="90" fillId="0" borderId="19" xfId="71" applyFont="1" applyFill="1" applyBorder="1" applyAlignment="1">
      <alignment horizontal="center" vertical="center"/>
    </xf>
    <xf numFmtId="0" fontId="0" fillId="42" borderId="19" xfId="0" applyFill="1" applyBorder="1" applyAlignment="1">
      <alignment/>
    </xf>
    <xf numFmtId="0" fontId="0" fillId="0" borderId="19" xfId="0" applyFill="1" applyBorder="1" applyAlignment="1">
      <alignment/>
    </xf>
    <xf numFmtId="177" fontId="90" fillId="13" borderId="19" xfId="71" applyFont="1" applyFill="1" applyBorder="1" applyAlignment="1">
      <alignment/>
    </xf>
    <xf numFmtId="177" fontId="90" fillId="13" borderId="24" xfId="71" applyFont="1" applyFill="1" applyBorder="1" applyAlignment="1">
      <alignment/>
    </xf>
    <xf numFmtId="0" fontId="0" fillId="13" borderId="23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0" fillId="0" borderId="2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0" fillId="42" borderId="24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179" fontId="90" fillId="0" borderId="19" xfId="71" applyNumberFormat="1" applyFont="1" applyFill="1" applyBorder="1" applyAlignment="1">
      <alignment horizontal="right" vertical="center"/>
    </xf>
    <xf numFmtId="179" fontId="90" fillId="13" borderId="19" xfId="71" applyNumberFormat="1" applyFont="1" applyFill="1" applyBorder="1" applyAlignment="1">
      <alignment horizontal="right" vertical="center"/>
    </xf>
    <xf numFmtId="181" fontId="93" fillId="0" borderId="19" xfId="71" applyNumberFormat="1" applyFont="1" applyFill="1" applyBorder="1" applyAlignment="1">
      <alignment horizontal="right" vertical="center"/>
    </xf>
    <xf numFmtId="181" fontId="93" fillId="13" borderId="19" xfId="71" applyNumberFormat="1" applyFont="1" applyFill="1" applyBorder="1" applyAlignment="1">
      <alignment horizontal="right" vertical="center"/>
    </xf>
    <xf numFmtId="183" fontId="93" fillId="13" borderId="24" xfId="71" applyNumberFormat="1" applyFont="1" applyFill="1" applyBorder="1" applyAlignment="1">
      <alignment horizontal="center"/>
    </xf>
    <xf numFmtId="181" fontId="91" fillId="0" borderId="19" xfId="71" applyNumberFormat="1" applyFont="1" applyFill="1" applyBorder="1" applyAlignment="1">
      <alignment horizontal="right" vertical="center"/>
    </xf>
    <xf numFmtId="179" fontId="60" fillId="0" borderId="19" xfId="71" applyNumberFormat="1" applyFont="1" applyFill="1" applyBorder="1" applyAlignment="1">
      <alignment horizontal="right" vertical="center"/>
    </xf>
    <xf numFmtId="177" fontId="93" fillId="13" borderId="24" xfId="71" applyFont="1" applyFill="1" applyBorder="1" applyAlignment="1">
      <alignment horizontal="left" vertical="center" wrapText="1"/>
    </xf>
    <xf numFmtId="177" fontId="93" fillId="13" borderId="23" xfId="71" applyFont="1" applyFill="1" applyBorder="1" applyAlignment="1">
      <alignment horizontal="left" vertical="center" wrapText="1"/>
    </xf>
    <xf numFmtId="177" fontId="93" fillId="13" borderId="24" xfId="71" applyFont="1" applyFill="1" applyBorder="1" applyAlignment="1">
      <alignment horizontal="left" vertical="center" wrapText="1"/>
    </xf>
    <xf numFmtId="177" fontId="93" fillId="13" borderId="23" xfId="7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83" fontId="93" fillId="0" borderId="19" xfId="71" applyNumberFormat="1" applyFont="1" applyFill="1" applyBorder="1" applyAlignment="1">
      <alignment horizontal="left" vertical="center"/>
    </xf>
    <xf numFmtId="179" fontId="90" fillId="0" borderId="19" xfId="71" applyNumberFormat="1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/>
    </xf>
    <xf numFmtId="0" fontId="0" fillId="13" borderId="19" xfId="0" applyFill="1" applyBorder="1" applyAlignment="1">
      <alignment/>
    </xf>
    <xf numFmtId="177" fontId="60" fillId="0" borderId="19" xfId="71" applyFont="1" applyFill="1" applyBorder="1" applyAlignment="1">
      <alignment vertical="center"/>
    </xf>
    <xf numFmtId="0" fontId="0" fillId="42" borderId="24" xfId="0" applyFill="1" applyBorder="1" applyAlignment="1">
      <alignment/>
    </xf>
    <xf numFmtId="0" fontId="0" fillId="42" borderId="31" xfId="0" applyFill="1" applyBorder="1" applyAlignment="1">
      <alignment/>
    </xf>
    <xf numFmtId="0" fontId="90" fillId="0" borderId="24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/>
    </xf>
    <xf numFmtId="178" fontId="90" fillId="0" borderId="0" xfId="0" applyNumberFormat="1" applyFont="1" applyFill="1" applyAlignment="1">
      <alignment horizontal="left"/>
    </xf>
    <xf numFmtId="177" fontId="90" fillId="0" borderId="0" xfId="71" applyFont="1" applyFill="1" applyAlignment="1">
      <alignment horizontal="center" wrapText="1"/>
    </xf>
    <xf numFmtId="0" fontId="96" fillId="13" borderId="19" xfId="0" applyFont="1" applyFill="1" applyBorder="1" applyAlignment="1">
      <alignment/>
    </xf>
    <xf numFmtId="183" fontId="93" fillId="0" borderId="19" xfId="71" applyNumberFormat="1" applyFont="1" applyFill="1" applyBorder="1" applyAlignment="1">
      <alignment horizontal="right" vertical="center"/>
    </xf>
    <xf numFmtId="178" fontId="90" fillId="0" borderId="19" xfId="71" applyNumberFormat="1" applyFont="1" applyFill="1" applyBorder="1" applyAlignment="1">
      <alignment horizontal="center" vertical="center"/>
    </xf>
    <xf numFmtId="177" fontId="90" fillId="0" borderId="19" xfId="71" applyFont="1" applyFill="1" applyBorder="1" applyAlignment="1">
      <alignment horizontal="left" vertical="center" wrapText="1"/>
    </xf>
    <xf numFmtId="177" fontId="93" fillId="0" borderId="24" xfId="71" applyFont="1" applyFill="1" applyBorder="1" applyAlignment="1">
      <alignment horizontal="left" vertical="center" wrapText="1"/>
    </xf>
    <xf numFmtId="177" fontId="93" fillId="0" borderId="23" xfId="71" applyFont="1" applyFill="1" applyBorder="1" applyAlignment="1">
      <alignment horizontal="left" vertical="center" wrapText="1"/>
    </xf>
    <xf numFmtId="0" fontId="0" fillId="0" borderId="3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83" fontId="93" fillId="0" borderId="24" xfId="71" applyNumberFormat="1" applyFont="1" applyFill="1" applyBorder="1" applyAlignment="1">
      <alignment horizontal="center" vertical="center"/>
    </xf>
    <xf numFmtId="183" fontId="93" fillId="0" borderId="31" xfId="71" applyNumberFormat="1" applyFont="1" applyFill="1" applyBorder="1" applyAlignment="1">
      <alignment horizontal="center" vertical="center"/>
    </xf>
    <xf numFmtId="183" fontId="93" fillId="0" borderId="23" xfId="71" applyNumberFormat="1" applyFont="1" applyFill="1" applyBorder="1" applyAlignment="1">
      <alignment horizontal="center" vertical="center"/>
    </xf>
    <xf numFmtId="177" fontId="93" fillId="0" borderId="24" xfId="71" applyFont="1" applyFill="1" applyBorder="1" applyAlignment="1">
      <alignment horizontal="left" vertical="center" wrapText="1"/>
    </xf>
    <xf numFmtId="0" fontId="96" fillId="0" borderId="23" xfId="0" applyFont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35" xfId="0" applyFill="1" applyBorder="1" applyAlignment="1">
      <alignment horizontal="center"/>
    </xf>
    <xf numFmtId="177" fontId="93" fillId="0" borderId="24" xfId="71" applyFont="1" applyFill="1" applyBorder="1" applyAlignment="1">
      <alignment horizontal="center" vertical="center" wrapText="1"/>
    </xf>
    <xf numFmtId="177" fontId="93" fillId="0" borderId="31" xfId="71" applyFont="1" applyFill="1" applyBorder="1" applyAlignment="1">
      <alignment horizontal="center" vertical="center" wrapText="1"/>
    </xf>
    <xf numFmtId="177" fontId="93" fillId="0" borderId="19" xfId="71" applyFont="1" applyFill="1" applyBorder="1" applyAlignment="1">
      <alignment horizontal="left" vertical="center" wrapText="1"/>
    </xf>
    <xf numFmtId="177" fontId="91" fillId="0" borderId="19" xfId="71" applyFont="1" applyFill="1" applyBorder="1" applyAlignment="1">
      <alignment horizontal="left" vertical="center" wrapText="1"/>
    </xf>
    <xf numFmtId="177" fontId="60" fillId="0" borderId="29" xfId="71" applyFont="1" applyFill="1" applyBorder="1" applyAlignment="1">
      <alignment horizontal="center"/>
    </xf>
    <xf numFmtId="177" fontId="60" fillId="0" borderId="30" xfId="71" applyFont="1" applyFill="1" applyBorder="1" applyAlignment="1">
      <alignment horizontal="center"/>
    </xf>
    <xf numFmtId="177" fontId="60" fillId="0" borderId="17" xfId="71" applyFont="1" applyFill="1" applyBorder="1" applyAlignment="1">
      <alignment horizontal="center"/>
    </xf>
    <xf numFmtId="177" fontId="60" fillId="0" borderId="18" xfId="71" applyFont="1" applyFill="1" applyBorder="1" applyAlignment="1">
      <alignment horizontal="center"/>
    </xf>
    <xf numFmtId="177" fontId="60" fillId="0" borderId="32" xfId="71" applyFont="1" applyFill="1" applyBorder="1" applyAlignment="1">
      <alignment horizontal="center"/>
    </xf>
    <xf numFmtId="177" fontId="60" fillId="0" borderId="33" xfId="71" applyFont="1" applyFill="1" applyBorder="1" applyAlignment="1">
      <alignment horizontal="center"/>
    </xf>
    <xf numFmtId="0" fontId="96" fillId="13" borderId="22" xfId="0" applyFont="1" applyFill="1" applyBorder="1" applyAlignment="1">
      <alignment horizontal="center"/>
    </xf>
    <xf numFmtId="0" fontId="96" fillId="13" borderId="36" xfId="0" applyFont="1" applyFill="1" applyBorder="1" applyAlignment="1">
      <alignment horizontal="center"/>
    </xf>
    <xf numFmtId="0" fontId="96" fillId="13" borderId="2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3" fontId="93" fillId="13" borderId="19" xfId="71" applyNumberFormat="1" applyFont="1" applyFill="1" applyBorder="1" applyAlignment="1">
      <alignment horizontal="left"/>
    </xf>
  </cellXfs>
  <cellStyles count="9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20% - Accent1" xfId="44"/>
    <cellStyle name="Excel Built-in 20% - Accent2" xfId="45"/>
    <cellStyle name="Excel Built-in 20% - Accent3" xfId="46"/>
    <cellStyle name="Excel Built-in 20% - Accent4" xfId="47"/>
    <cellStyle name="Excel Built-in 20% - Accent5" xfId="48"/>
    <cellStyle name="Excel Built-in 20% - Accent6" xfId="49"/>
    <cellStyle name="Excel Built-in 40% - Accent1" xfId="50"/>
    <cellStyle name="Excel Built-in 40% - Accent2" xfId="51"/>
    <cellStyle name="Excel Built-in 40% - Accent3" xfId="52"/>
    <cellStyle name="Excel Built-in 40% - Accent4" xfId="53"/>
    <cellStyle name="Excel Built-in 40% - Accent5" xfId="54"/>
    <cellStyle name="Excel Built-in 40% - Accent6" xfId="55"/>
    <cellStyle name="Excel Built-in 60% - Accent1" xfId="56"/>
    <cellStyle name="Excel Built-in 60% - Accent2" xfId="57"/>
    <cellStyle name="Excel Built-in 60% - Accent3" xfId="58"/>
    <cellStyle name="Excel Built-in 60% - Accent4" xfId="59"/>
    <cellStyle name="Excel Built-in 60% - Accent5" xfId="60"/>
    <cellStyle name="Excel Built-in 60% - Accent6" xfId="61"/>
    <cellStyle name="Excel Built-in Accent1" xfId="62"/>
    <cellStyle name="Excel Built-in Accent2" xfId="63"/>
    <cellStyle name="Excel Built-in Accent3" xfId="64"/>
    <cellStyle name="Excel Built-in Accent4" xfId="65"/>
    <cellStyle name="Excel Built-in Accent5" xfId="66"/>
    <cellStyle name="Excel Built-in Accent6" xfId="67"/>
    <cellStyle name="Excel Built-in Bad" xfId="68"/>
    <cellStyle name="Excel Built-in Calculation" xfId="69"/>
    <cellStyle name="Excel Built-in Check Cell" xfId="70"/>
    <cellStyle name="Excel Built-in Comma" xfId="71"/>
    <cellStyle name="Excel Built-in Explanatory Text" xfId="72"/>
    <cellStyle name="Excel Built-in Good" xfId="73"/>
    <cellStyle name="Excel Built-in Heading 1" xfId="74"/>
    <cellStyle name="Excel Built-in Heading 2" xfId="75"/>
    <cellStyle name="Excel Built-in Heading 3" xfId="76"/>
    <cellStyle name="Excel Built-in Heading 4" xfId="77"/>
    <cellStyle name="Excel Built-in Input" xfId="78"/>
    <cellStyle name="Excel Built-in Linked Cell" xfId="79"/>
    <cellStyle name="Excel Built-in Neutral" xfId="80"/>
    <cellStyle name="Excel Built-in Note" xfId="81"/>
    <cellStyle name="Excel Built-in Output" xfId="82"/>
    <cellStyle name="Excel Built-in Title" xfId="83"/>
    <cellStyle name="Excel Built-in Total" xfId="84"/>
    <cellStyle name="Excel Built-in Warning Text" xfId="85"/>
    <cellStyle name="Heading" xfId="86"/>
    <cellStyle name="Heading1" xfId="87"/>
    <cellStyle name="Hyperlink" xfId="88"/>
    <cellStyle name="Komórka połączona" xfId="89"/>
    <cellStyle name="Komórka zaznaczona" xfId="90"/>
    <cellStyle name="Nagłówek 1" xfId="91"/>
    <cellStyle name="Nagłówek 2" xfId="92"/>
    <cellStyle name="Nagłówek 3" xfId="93"/>
    <cellStyle name="Nagłówek 4" xfId="94"/>
    <cellStyle name="Neutralny" xfId="95"/>
    <cellStyle name="Obliczenia" xfId="96"/>
    <cellStyle name="Followed Hyperlink" xfId="97"/>
    <cellStyle name="Percent" xfId="98"/>
    <cellStyle name="Result" xfId="99"/>
    <cellStyle name="Result2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8"/>
  <sheetViews>
    <sheetView tabSelected="1" zoomScale="150" zoomScaleNormal="150" zoomScalePageLayoutView="0" workbookViewId="0" topLeftCell="A1">
      <selection activeCell="K6" sqref="K6"/>
    </sheetView>
  </sheetViews>
  <sheetFormatPr defaultColWidth="8" defaultRowHeight="14.25"/>
  <cols>
    <col min="1" max="1" width="2.69921875" style="5" customWidth="1"/>
    <col min="2" max="2" width="4.5" style="0" customWidth="1"/>
    <col min="3" max="4" width="7" style="0" customWidth="1"/>
    <col min="5" max="5" width="0.1015625" style="0" customWidth="1"/>
    <col min="6" max="6" width="28.59765625" style="69" customWidth="1"/>
    <col min="7" max="7" width="15.59765625" style="6" customWidth="1"/>
    <col min="8" max="8" width="15.09765625" style="6" customWidth="1"/>
    <col min="9" max="9" width="13.8984375" style="7" customWidth="1"/>
  </cols>
  <sheetData>
    <row r="1" spans="1:9" ht="16.5" customHeight="1">
      <c r="A1" s="4"/>
      <c r="B1" s="3"/>
      <c r="D1" s="3"/>
      <c r="E1" s="3"/>
      <c r="I1" s="24"/>
    </row>
    <row r="2" spans="1:9" ht="14.25">
      <c r="A2" s="4"/>
      <c r="B2" s="3"/>
      <c r="D2" s="3"/>
      <c r="E2" s="3"/>
      <c r="H2" s="8" t="s">
        <v>0</v>
      </c>
      <c r="I2" s="25"/>
    </row>
    <row r="3" spans="1:9" ht="14.25">
      <c r="A3" s="4"/>
      <c r="B3" s="3"/>
      <c r="D3" s="3"/>
      <c r="E3" s="3"/>
      <c r="H3" s="267" t="s">
        <v>191</v>
      </c>
      <c r="I3" s="267"/>
    </row>
    <row r="4" spans="1:9" ht="14.25">
      <c r="A4" s="4"/>
      <c r="B4" s="3"/>
      <c r="D4" s="3"/>
      <c r="E4" s="3"/>
      <c r="H4" s="9" t="s">
        <v>1</v>
      </c>
      <c r="I4" s="25"/>
    </row>
    <row r="5" spans="1:9" ht="14.25">
      <c r="A5" s="4"/>
      <c r="B5" s="3"/>
      <c r="D5" s="3"/>
      <c r="E5" s="3"/>
      <c r="H5" s="267" t="s">
        <v>192</v>
      </c>
      <c r="I5" s="267"/>
    </row>
    <row r="6" spans="1:9" ht="14.25">
      <c r="A6" s="4"/>
      <c r="B6" s="3"/>
      <c r="D6" s="3"/>
      <c r="E6" s="3"/>
      <c r="I6" s="24"/>
    </row>
    <row r="7" spans="1:9" ht="28.5" customHeight="1">
      <c r="A7" s="4"/>
      <c r="B7" s="2"/>
      <c r="C7" s="268" t="s">
        <v>184</v>
      </c>
      <c r="D7" s="268"/>
      <c r="E7" s="268"/>
      <c r="F7" s="268"/>
      <c r="G7" s="268"/>
      <c r="H7" s="268"/>
      <c r="I7" s="24"/>
    </row>
    <row r="8" spans="1:9" ht="28.5" customHeight="1">
      <c r="A8" s="4"/>
      <c r="B8" s="2"/>
      <c r="C8" s="10"/>
      <c r="D8" s="3"/>
      <c r="E8" s="11"/>
      <c r="F8" s="70"/>
      <c r="G8" s="12"/>
      <c r="H8" s="12"/>
      <c r="I8" s="24"/>
    </row>
    <row r="9" spans="1:9" ht="12.75" customHeight="1">
      <c r="A9" s="223" t="s">
        <v>2</v>
      </c>
      <c r="B9" s="223" t="s">
        <v>3</v>
      </c>
      <c r="C9" s="223" t="s">
        <v>4</v>
      </c>
      <c r="D9" s="223" t="s">
        <v>5</v>
      </c>
      <c r="E9" s="223"/>
      <c r="F9" s="272" t="s">
        <v>6</v>
      </c>
      <c r="G9" s="271" t="s">
        <v>7</v>
      </c>
      <c r="H9" s="271" t="s">
        <v>8</v>
      </c>
      <c r="I9" s="259" t="s">
        <v>9</v>
      </c>
    </row>
    <row r="10" spans="1:9" ht="11.25" customHeight="1">
      <c r="A10" s="223"/>
      <c r="B10" s="223"/>
      <c r="C10" s="223"/>
      <c r="D10" s="223"/>
      <c r="E10" s="223"/>
      <c r="F10" s="272"/>
      <c r="G10" s="271"/>
      <c r="H10" s="271"/>
      <c r="I10" s="259"/>
    </row>
    <row r="11" spans="1:9" s="52" customFormat="1" ht="18" customHeight="1">
      <c r="A11" s="105">
        <v>1</v>
      </c>
      <c r="B11" s="109">
        <v>10</v>
      </c>
      <c r="C11" s="110"/>
      <c r="D11" s="110"/>
      <c r="E11" s="110"/>
      <c r="F11" s="97" t="s">
        <v>10</v>
      </c>
      <c r="G11" s="98">
        <f>G12+G23+G26</f>
        <v>991733.99</v>
      </c>
      <c r="H11" s="98">
        <f>H12+H23+H26</f>
        <v>687069.85</v>
      </c>
      <c r="I11" s="99">
        <f aca="true" t="shared" si="0" ref="I11:I22">H11/G11</f>
        <v>0.6927965129036265</v>
      </c>
    </row>
    <row r="12" spans="1:9" s="52" customFormat="1" ht="35.25" customHeight="1">
      <c r="A12" s="225"/>
      <c r="B12" s="225"/>
      <c r="C12" s="144">
        <v>1010</v>
      </c>
      <c r="D12" s="125"/>
      <c r="E12" s="125"/>
      <c r="F12" s="118" t="s">
        <v>11</v>
      </c>
      <c r="G12" s="88">
        <f>G13+G20</f>
        <v>532600</v>
      </c>
      <c r="H12" s="88">
        <f>H13+H20</f>
        <v>232077.39</v>
      </c>
      <c r="I12" s="89">
        <f t="shared" si="0"/>
        <v>0.43574425460007515</v>
      </c>
    </row>
    <row r="13" spans="1:9" s="52" customFormat="1" ht="18.75" customHeight="1">
      <c r="A13" s="225"/>
      <c r="B13" s="225"/>
      <c r="C13" s="224"/>
      <c r="D13" s="47"/>
      <c r="E13" s="47"/>
      <c r="F13" s="32" t="s">
        <v>12</v>
      </c>
      <c r="G13" s="49">
        <f>SUM(G14:G19)</f>
        <v>26600</v>
      </c>
      <c r="H13" s="49">
        <f>SUM(H14:H19)</f>
        <v>18406</v>
      </c>
      <c r="I13" s="50">
        <f t="shared" si="0"/>
        <v>0.6919548872180451</v>
      </c>
    </row>
    <row r="14" spans="1:9" s="1" customFormat="1" ht="12.75" customHeight="1">
      <c r="A14" s="225"/>
      <c r="B14" s="225"/>
      <c r="C14" s="224"/>
      <c r="D14" s="14">
        <v>4210</v>
      </c>
      <c r="E14" s="14"/>
      <c r="F14" s="68" t="s">
        <v>13</v>
      </c>
      <c r="G14" s="15">
        <v>1000</v>
      </c>
      <c r="H14" s="15">
        <v>0</v>
      </c>
      <c r="I14" s="26">
        <f t="shared" si="0"/>
        <v>0</v>
      </c>
    </row>
    <row r="15" spans="1:9" s="1" customFormat="1" ht="12" customHeight="1">
      <c r="A15" s="225"/>
      <c r="B15" s="225"/>
      <c r="C15" s="224"/>
      <c r="D15" s="14">
        <v>4260</v>
      </c>
      <c r="E15" s="14"/>
      <c r="F15" s="68" t="s">
        <v>14</v>
      </c>
      <c r="G15" s="15">
        <v>1000</v>
      </c>
      <c r="H15" s="15">
        <v>0</v>
      </c>
      <c r="I15" s="26">
        <f t="shared" si="0"/>
        <v>0</v>
      </c>
    </row>
    <row r="16" spans="1:9" s="1" customFormat="1" ht="12.75" customHeight="1">
      <c r="A16" s="225"/>
      <c r="B16" s="225"/>
      <c r="C16" s="224"/>
      <c r="D16" s="14">
        <v>4300</v>
      </c>
      <c r="E16" s="14"/>
      <c r="F16" s="68" t="s">
        <v>15</v>
      </c>
      <c r="G16" s="16">
        <v>3000</v>
      </c>
      <c r="H16" s="16">
        <v>2000</v>
      </c>
      <c r="I16" s="26">
        <f t="shared" si="0"/>
        <v>0.6666666666666666</v>
      </c>
    </row>
    <row r="17" spans="1:9" s="1" customFormat="1" ht="24" customHeight="1">
      <c r="A17" s="225"/>
      <c r="B17" s="225"/>
      <c r="C17" s="224"/>
      <c r="D17" s="14">
        <v>4390</v>
      </c>
      <c r="E17" s="14"/>
      <c r="F17" s="68" t="s">
        <v>16</v>
      </c>
      <c r="G17" s="16">
        <v>5000</v>
      </c>
      <c r="H17" s="16">
        <v>3690</v>
      </c>
      <c r="I17" s="26">
        <f t="shared" si="0"/>
        <v>0.738</v>
      </c>
    </row>
    <row r="18" spans="1:9" s="1" customFormat="1" ht="12.75" customHeight="1">
      <c r="A18" s="225"/>
      <c r="B18" s="225"/>
      <c r="C18" s="224"/>
      <c r="D18" s="14">
        <v>4430</v>
      </c>
      <c r="E18" s="14"/>
      <c r="F18" s="32" t="s">
        <v>17</v>
      </c>
      <c r="G18" s="16">
        <v>14316</v>
      </c>
      <c r="H18" s="16">
        <v>12716</v>
      </c>
      <c r="I18" s="26">
        <f t="shared" si="0"/>
        <v>0.8882369376920928</v>
      </c>
    </row>
    <row r="19" spans="1:9" s="1" customFormat="1" ht="27" customHeight="1">
      <c r="A19" s="225"/>
      <c r="B19" s="225"/>
      <c r="C19" s="224"/>
      <c r="D19" s="14">
        <v>4590</v>
      </c>
      <c r="E19" s="14"/>
      <c r="F19" s="32" t="s">
        <v>18</v>
      </c>
      <c r="G19" s="16">
        <v>2284</v>
      </c>
      <c r="H19" s="16">
        <v>0</v>
      </c>
      <c r="I19" s="26">
        <f t="shared" si="0"/>
        <v>0</v>
      </c>
    </row>
    <row r="20" spans="1:9" s="1" customFormat="1" ht="17.25" customHeight="1">
      <c r="A20" s="225"/>
      <c r="B20" s="225"/>
      <c r="C20" s="224"/>
      <c r="D20" s="47"/>
      <c r="E20" s="47"/>
      <c r="F20" s="32" t="s">
        <v>19</v>
      </c>
      <c r="G20" s="49">
        <f>SUM(G21:G22)</f>
        <v>506000</v>
      </c>
      <c r="H20" s="49">
        <f>SUM(H21:H21)</f>
        <v>213671.39</v>
      </c>
      <c r="I20" s="50">
        <f t="shared" si="0"/>
        <v>0.4222754743083004</v>
      </c>
    </row>
    <row r="21" spans="1:9" s="1" customFormat="1" ht="30" customHeight="1">
      <c r="A21" s="225"/>
      <c r="B21" s="225"/>
      <c r="C21" s="224"/>
      <c r="D21" s="47">
        <v>6050</v>
      </c>
      <c r="E21" s="47"/>
      <c r="F21" s="32" t="s">
        <v>20</v>
      </c>
      <c r="G21" s="49">
        <v>498000</v>
      </c>
      <c r="H21" s="49">
        <v>213671.39</v>
      </c>
      <c r="I21" s="50">
        <f t="shared" si="0"/>
        <v>0.42905901606425706</v>
      </c>
    </row>
    <row r="22" spans="1:9" s="1" customFormat="1" ht="27.75" customHeight="1">
      <c r="A22" s="225"/>
      <c r="B22" s="225"/>
      <c r="C22" s="145"/>
      <c r="D22" s="146">
        <v>6060</v>
      </c>
      <c r="E22" s="146"/>
      <c r="F22" s="182" t="s">
        <v>78</v>
      </c>
      <c r="G22" s="147">
        <v>8000</v>
      </c>
      <c r="H22" s="147">
        <v>0</v>
      </c>
      <c r="I22" s="148">
        <f t="shared" si="0"/>
        <v>0</v>
      </c>
    </row>
    <row r="23" spans="1:9" s="1" customFormat="1" ht="12.75" customHeight="1">
      <c r="A23" s="225"/>
      <c r="B23" s="225"/>
      <c r="C23" s="144">
        <v>1030</v>
      </c>
      <c r="D23" s="125"/>
      <c r="E23" s="125"/>
      <c r="F23" s="118" t="s">
        <v>21</v>
      </c>
      <c r="G23" s="88">
        <f>G24</f>
        <v>40000</v>
      </c>
      <c r="H23" s="88">
        <f>H24</f>
        <v>35858.48</v>
      </c>
      <c r="I23" s="89">
        <f aca="true" t="shared" si="1" ref="I23:I34">H23/G23</f>
        <v>0.8964620000000001</v>
      </c>
    </row>
    <row r="24" spans="1:11" s="1" customFormat="1" ht="18" customHeight="1">
      <c r="A24" s="225"/>
      <c r="B24" s="225"/>
      <c r="C24" s="225"/>
      <c r="D24" s="47"/>
      <c r="E24" s="47"/>
      <c r="F24" s="32" t="s">
        <v>12</v>
      </c>
      <c r="G24" s="49">
        <f>SUM(G25)</f>
        <v>40000</v>
      </c>
      <c r="H24" s="49">
        <f>H25</f>
        <v>35858.48</v>
      </c>
      <c r="I24" s="50">
        <f t="shared" si="1"/>
        <v>0.8964620000000001</v>
      </c>
      <c r="K24" s="28"/>
    </row>
    <row r="25" spans="1:11" s="1" customFormat="1" ht="15" customHeight="1">
      <c r="A25" s="225"/>
      <c r="B25" s="225"/>
      <c r="C25" s="225"/>
      <c r="D25" s="47">
        <v>2850</v>
      </c>
      <c r="E25" s="47"/>
      <c r="F25" s="32" t="s">
        <v>22</v>
      </c>
      <c r="G25" s="49">
        <v>40000</v>
      </c>
      <c r="H25" s="49">
        <v>35858.48</v>
      </c>
      <c r="I25" s="50">
        <f t="shared" si="1"/>
        <v>0.8964620000000001</v>
      </c>
      <c r="K25" s="28"/>
    </row>
    <row r="26" spans="1:9" s="2" customFormat="1" ht="16.5" customHeight="1">
      <c r="A26" s="225"/>
      <c r="B26" s="225"/>
      <c r="C26" s="144">
        <v>1095</v>
      </c>
      <c r="D26" s="125"/>
      <c r="E26" s="125"/>
      <c r="F26" s="118" t="s">
        <v>23</v>
      </c>
      <c r="G26" s="88">
        <f>G27</f>
        <v>419133.99</v>
      </c>
      <c r="H26" s="88">
        <f>H27</f>
        <v>419133.98</v>
      </c>
      <c r="I26" s="89">
        <f t="shared" si="1"/>
        <v>0.9999999761412812</v>
      </c>
    </row>
    <row r="27" spans="1:9" s="2" customFormat="1" ht="13.5" customHeight="1">
      <c r="A27" s="225"/>
      <c r="B27" s="225"/>
      <c r="C27" s="224"/>
      <c r="D27" s="47"/>
      <c r="E27" s="47"/>
      <c r="F27" s="32" t="s">
        <v>12</v>
      </c>
      <c r="G27" s="49">
        <f>SUM(G28:G30)</f>
        <v>419133.99</v>
      </c>
      <c r="H27" s="49">
        <f>SUM(H28:H30)</f>
        <v>419133.98</v>
      </c>
      <c r="I27" s="50">
        <f t="shared" si="1"/>
        <v>0.9999999761412812</v>
      </c>
    </row>
    <row r="28" spans="1:9" s="2" customFormat="1" ht="13.5" customHeight="1">
      <c r="A28" s="225"/>
      <c r="B28" s="225"/>
      <c r="C28" s="224"/>
      <c r="D28" s="14">
        <v>4210</v>
      </c>
      <c r="E28" s="13"/>
      <c r="F28" s="32" t="s">
        <v>13</v>
      </c>
      <c r="G28" s="16">
        <v>113.12</v>
      </c>
      <c r="H28" s="16">
        <v>113.12</v>
      </c>
      <c r="I28" s="26">
        <f t="shared" si="1"/>
        <v>1</v>
      </c>
    </row>
    <row r="29" spans="1:9" s="2" customFormat="1" ht="12" customHeight="1">
      <c r="A29" s="225"/>
      <c r="B29" s="225"/>
      <c r="C29" s="224"/>
      <c r="D29" s="14">
        <v>4300</v>
      </c>
      <c r="E29" s="13"/>
      <c r="F29" s="68" t="s">
        <v>15</v>
      </c>
      <c r="G29" s="16">
        <v>8105.2</v>
      </c>
      <c r="H29" s="16">
        <v>8105.2</v>
      </c>
      <c r="I29" s="26">
        <f t="shared" si="1"/>
        <v>1</v>
      </c>
    </row>
    <row r="30" spans="1:9" s="2" customFormat="1" ht="12.75" customHeight="1">
      <c r="A30" s="225"/>
      <c r="B30" s="225"/>
      <c r="C30" s="224"/>
      <c r="D30" s="14">
        <v>4430</v>
      </c>
      <c r="E30" s="13"/>
      <c r="F30" s="32" t="s">
        <v>17</v>
      </c>
      <c r="G30" s="16">
        <v>410915.67</v>
      </c>
      <c r="H30" s="16">
        <v>410915.66</v>
      </c>
      <c r="I30" s="26">
        <f t="shared" si="1"/>
        <v>0.9999999756641065</v>
      </c>
    </row>
    <row r="31" spans="1:9" s="1" customFormat="1" ht="18" customHeight="1">
      <c r="A31" s="161">
        <v>2</v>
      </c>
      <c r="B31" s="162">
        <v>600</v>
      </c>
      <c r="C31" s="96"/>
      <c r="D31" s="96"/>
      <c r="E31" s="96"/>
      <c r="F31" s="97" t="s">
        <v>26</v>
      </c>
      <c r="G31" s="98">
        <f>G32+G40+G44+G56+G60+G63+G42</f>
        <v>7984348.56</v>
      </c>
      <c r="H31" s="98">
        <f>H32+H40+H44+H56+H60+H63+H42</f>
        <v>6824044.9399999995</v>
      </c>
      <c r="I31" s="107">
        <f>H31/G31</f>
        <v>0.8546777346604216</v>
      </c>
    </row>
    <row r="32" spans="1:9" s="1" customFormat="1" ht="21.75" customHeight="1">
      <c r="A32" s="229"/>
      <c r="B32" s="230"/>
      <c r="C32" s="126">
        <v>60004</v>
      </c>
      <c r="D32" s="125"/>
      <c r="E32" s="125"/>
      <c r="F32" s="118" t="s">
        <v>27</v>
      </c>
      <c r="G32" s="88">
        <f>G33+G38</f>
        <v>2328384.34</v>
      </c>
      <c r="H32" s="88">
        <f>H33+H38</f>
        <v>2283872.63</v>
      </c>
      <c r="I32" s="89">
        <f t="shared" si="1"/>
        <v>0.9808830057669946</v>
      </c>
    </row>
    <row r="33" spans="1:9" s="1" customFormat="1" ht="14.25" customHeight="1">
      <c r="A33" s="231"/>
      <c r="B33" s="232"/>
      <c r="C33" s="224"/>
      <c r="D33" s="47"/>
      <c r="E33" s="47"/>
      <c r="F33" s="32" t="s">
        <v>12</v>
      </c>
      <c r="G33" s="49">
        <f>SUM(G34:G37)</f>
        <v>2316384.34</v>
      </c>
      <c r="H33" s="49">
        <f>SUM(H34:H37)</f>
        <v>2271872.63</v>
      </c>
      <c r="I33" s="50">
        <f t="shared" si="1"/>
        <v>0.9807839704183116</v>
      </c>
    </row>
    <row r="34" spans="1:9" s="1" customFormat="1" ht="19.5" customHeight="1">
      <c r="A34" s="231"/>
      <c r="B34" s="232"/>
      <c r="C34" s="224"/>
      <c r="D34" s="14">
        <v>4170</v>
      </c>
      <c r="E34" s="14"/>
      <c r="F34" s="32" t="s">
        <v>28</v>
      </c>
      <c r="G34" s="16">
        <v>1200</v>
      </c>
      <c r="H34" s="16">
        <v>0</v>
      </c>
      <c r="I34" s="26">
        <f t="shared" si="1"/>
        <v>0</v>
      </c>
    </row>
    <row r="35" spans="1:9" s="1" customFormat="1" ht="19.5" customHeight="1">
      <c r="A35" s="231"/>
      <c r="B35" s="232"/>
      <c r="C35" s="224"/>
      <c r="D35" s="14">
        <v>4210</v>
      </c>
      <c r="E35" s="14"/>
      <c r="F35" s="32" t="s">
        <v>13</v>
      </c>
      <c r="G35" s="16">
        <v>44449.46</v>
      </c>
      <c r="H35" s="16">
        <v>14449.46</v>
      </c>
      <c r="I35" s="26">
        <f aca="true" t="shared" si="2" ref="I35:I59">H35/G35</f>
        <v>0.3250761651547623</v>
      </c>
    </row>
    <row r="36" spans="1:9" s="1" customFormat="1" ht="21" customHeight="1">
      <c r="A36" s="231"/>
      <c r="B36" s="232"/>
      <c r="C36" s="224"/>
      <c r="D36" s="17">
        <v>4270</v>
      </c>
      <c r="E36" s="14"/>
      <c r="F36" s="68" t="s">
        <v>29</v>
      </c>
      <c r="G36" s="16">
        <v>15600</v>
      </c>
      <c r="H36" s="16">
        <v>2600</v>
      </c>
      <c r="I36" s="26">
        <f t="shared" si="2"/>
        <v>0.16666666666666666</v>
      </c>
    </row>
    <row r="37" spans="1:9" s="1" customFormat="1" ht="21" customHeight="1">
      <c r="A37" s="231"/>
      <c r="B37" s="232"/>
      <c r="C37" s="224"/>
      <c r="D37" s="17">
        <v>4300</v>
      </c>
      <c r="E37" s="14"/>
      <c r="F37" s="68" t="s">
        <v>15</v>
      </c>
      <c r="G37" s="15">
        <v>2255134.88</v>
      </c>
      <c r="H37" s="15">
        <v>2254823.17</v>
      </c>
      <c r="I37" s="26">
        <f t="shared" si="2"/>
        <v>0.9998617776689259</v>
      </c>
    </row>
    <row r="38" spans="1:9" s="1" customFormat="1" ht="14.25" customHeight="1">
      <c r="A38" s="231"/>
      <c r="B38" s="232"/>
      <c r="C38" s="163"/>
      <c r="D38" s="153"/>
      <c r="E38" s="153"/>
      <c r="F38" s="154" t="s">
        <v>19</v>
      </c>
      <c r="G38" s="152">
        <f>SUM(G39)</f>
        <v>12000</v>
      </c>
      <c r="H38" s="152">
        <f>SUM(H39)</f>
        <v>12000</v>
      </c>
      <c r="I38" s="151">
        <f t="shared" si="2"/>
        <v>1</v>
      </c>
    </row>
    <row r="39" spans="1:9" s="1" customFormat="1" ht="33" customHeight="1">
      <c r="A39" s="231"/>
      <c r="B39" s="232"/>
      <c r="C39" s="164"/>
      <c r="D39" s="153">
        <v>6060</v>
      </c>
      <c r="E39" s="153"/>
      <c r="F39" s="182" t="s">
        <v>78</v>
      </c>
      <c r="G39" s="152">
        <v>12000</v>
      </c>
      <c r="H39" s="152">
        <v>12000</v>
      </c>
      <c r="I39" s="151">
        <f t="shared" si="2"/>
        <v>1</v>
      </c>
    </row>
    <row r="40" spans="1:9" s="1" customFormat="1" ht="21" customHeight="1">
      <c r="A40" s="231"/>
      <c r="B40" s="232"/>
      <c r="C40" s="143">
        <v>60013</v>
      </c>
      <c r="D40" s="125"/>
      <c r="E40" s="125"/>
      <c r="F40" s="118" t="s">
        <v>30</v>
      </c>
      <c r="G40" s="88">
        <f>G41</f>
        <v>35000</v>
      </c>
      <c r="H40" s="88">
        <f>H41</f>
        <v>18999.99</v>
      </c>
      <c r="I40" s="89">
        <f t="shared" si="2"/>
        <v>0.5428568571428571</v>
      </c>
    </row>
    <row r="41" spans="1:9" s="1" customFormat="1" ht="29.25" customHeight="1">
      <c r="A41" s="231"/>
      <c r="B41" s="232"/>
      <c r="C41" s="18"/>
      <c r="D41" s="19">
        <v>6050</v>
      </c>
      <c r="E41" s="14"/>
      <c r="F41" s="68" t="s">
        <v>20</v>
      </c>
      <c r="G41" s="15">
        <v>35000</v>
      </c>
      <c r="H41" s="15">
        <v>18999.99</v>
      </c>
      <c r="I41" s="26">
        <f t="shared" si="2"/>
        <v>0.5428568571428571</v>
      </c>
    </row>
    <row r="42" spans="1:9" s="1" customFormat="1" ht="24" customHeight="1">
      <c r="A42" s="231"/>
      <c r="B42" s="232"/>
      <c r="C42" s="149">
        <v>60014</v>
      </c>
      <c r="D42" s="125"/>
      <c r="E42" s="14"/>
      <c r="F42" s="181" t="s">
        <v>176</v>
      </c>
      <c r="G42" s="152">
        <f>G43</f>
        <v>1019244</v>
      </c>
      <c r="H42" s="152">
        <f>H43</f>
        <v>1019244</v>
      </c>
      <c r="I42" s="151">
        <f t="shared" si="2"/>
        <v>1</v>
      </c>
    </row>
    <row r="43" spans="1:9" s="1" customFormat="1" ht="66" customHeight="1">
      <c r="A43" s="231"/>
      <c r="B43" s="232"/>
      <c r="C43" s="149"/>
      <c r="D43" s="19">
        <v>6300</v>
      </c>
      <c r="E43" s="14"/>
      <c r="F43" s="68" t="s">
        <v>177</v>
      </c>
      <c r="G43" s="152">
        <v>1019244</v>
      </c>
      <c r="H43" s="152">
        <v>1019244</v>
      </c>
      <c r="I43" s="151">
        <f t="shared" si="2"/>
        <v>1</v>
      </c>
    </row>
    <row r="44" spans="1:9" s="1" customFormat="1" ht="19.5" customHeight="1">
      <c r="A44" s="231"/>
      <c r="B44" s="232"/>
      <c r="C44" s="126">
        <v>60016</v>
      </c>
      <c r="D44" s="125"/>
      <c r="E44" s="125"/>
      <c r="F44" s="118" t="s">
        <v>32</v>
      </c>
      <c r="G44" s="88">
        <f>G45+G53</f>
        <v>3719828.05</v>
      </c>
      <c r="H44" s="88">
        <f>H45+H53</f>
        <v>2768794.57</v>
      </c>
      <c r="I44" s="89">
        <f t="shared" si="2"/>
        <v>0.7443340210308914</v>
      </c>
    </row>
    <row r="45" spans="1:9" s="1" customFormat="1" ht="15" customHeight="1">
      <c r="A45" s="231"/>
      <c r="B45" s="232"/>
      <c r="C45" s="155"/>
      <c r="D45" s="47"/>
      <c r="E45" s="47"/>
      <c r="F45" s="32" t="s">
        <v>12</v>
      </c>
      <c r="G45" s="49">
        <f>SUM(G46:G52)</f>
        <v>1935095.21</v>
      </c>
      <c r="H45" s="49">
        <f>SUM(H46:H52)</f>
        <v>1646560.5299999998</v>
      </c>
      <c r="I45" s="50">
        <f>H45/G45</f>
        <v>0.8508938069253966</v>
      </c>
    </row>
    <row r="46" spans="1:9" s="1" customFormat="1" ht="15" customHeight="1">
      <c r="A46" s="231"/>
      <c r="B46" s="232"/>
      <c r="C46" s="155"/>
      <c r="D46" s="56">
        <v>4110</v>
      </c>
      <c r="E46" s="56"/>
      <c r="F46" s="32" t="s">
        <v>25</v>
      </c>
      <c r="G46" s="57">
        <v>250</v>
      </c>
      <c r="H46" s="57">
        <v>211.44</v>
      </c>
      <c r="I46" s="59">
        <f t="shared" si="2"/>
        <v>0.84576</v>
      </c>
    </row>
    <row r="47" spans="1:9" ht="15" customHeight="1">
      <c r="A47" s="231"/>
      <c r="B47" s="232"/>
      <c r="C47" s="155"/>
      <c r="D47" s="17">
        <v>4170</v>
      </c>
      <c r="E47" s="20"/>
      <c r="F47" s="32" t="s">
        <v>28</v>
      </c>
      <c r="G47" s="15">
        <v>5000</v>
      </c>
      <c r="H47" s="15">
        <v>1230</v>
      </c>
      <c r="I47" s="26">
        <f t="shared" si="2"/>
        <v>0.246</v>
      </c>
    </row>
    <row r="48" spans="1:9" ht="12.75" customHeight="1">
      <c r="A48" s="231"/>
      <c r="B48" s="232"/>
      <c r="C48" s="155"/>
      <c r="D48" s="14">
        <v>4210</v>
      </c>
      <c r="E48" s="20"/>
      <c r="F48" s="68" t="s">
        <v>13</v>
      </c>
      <c r="G48" s="15">
        <v>212947.56</v>
      </c>
      <c r="H48" s="15">
        <v>159416.17</v>
      </c>
      <c r="I48" s="26">
        <f t="shared" si="2"/>
        <v>0.7486170304088012</v>
      </c>
    </row>
    <row r="49" spans="1:9" ht="14.25" customHeight="1">
      <c r="A49" s="231"/>
      <c r="B49" s="232"/>
      <c r="C49" s="155"/>
      <c r="D49" s="14">
        <v>4270</v>
      </c>
      <c r="E49" s="20"/>
      <c r="F49" s="68" t="s">
        <v>29</v>
      </c>
      <c r="G49" s="15">
        <v>457107.12</v>
      </c>
      <c r="H49" s="15">
        <v>378350.72</v>
      </c>
      <c r="I49" s="26">
        <f t="shared" si="2"/>
        <v>0.8277069059873755</v>
      </c>
    </row>
    <row r="50" spans="1:9" ht="15.75" customHeight="1">
      <c r="A50" s="231"/>
      <c r="B50" s="232"/>
      <c r="C50" s="155"/>
      <c r="D50" s="14">
        <v>4300</v>
      </c>
      <c r="E50" s="20"/>
      <c r="F50" s="68" t="s">
        <v>15</v>
      </c>
      <c r="G50" s="15">
        <v>1252540.53</v>
      </c>
      <c r="H50" s="15">
        <v>1104182.7</v>
      </c>
      <c r="I50" s="26">
        <f t="shared" si="2"/>
        <v>0.8815544675428586</v>
      </c>
    </row>
    <row r="51" spans="1:9" s="1" customFormat="1" ht="21" customHeight="1">
      <c r="A51" s="231"/>
      <c r="B51" s="232"/>
      <c r="C51" s="155"/>
      <c r="D51" s="17">
        <v>4430</v>
      </c>
      <c r="E51" s="20"/>
      <c r="F51" s="32" t="s">
        <v>17</v>
      </c>
      <c r="G51" s="15">
        <v>4750</v>
      </c>
      <c r="H51" s="15">
        <v>3169.5</v>
      </c>
      <c r="I51" s="26">
        <f t="shared" si="2"/>
        <v>0.6672631578947369</v>
      </c>
    </row>
    <row r="52" spans="1:9" s="1" customFormat="1" ht="28.5" customHeight="1">
      <c r="A52" s="231"/>
      <c r="B52" s="232"/>
      <c r="C52" s="155"/>
      <c r="D52" s="17">
        <v>4590</v>
      </c>
      <c r="E52" s="20"/>
      <c r="F52" s="32" t="s">
        <v>18</v>
      </c>
      <c r="G52" s="15">
        <v>2500</v>
      </c>
      <c r="H52" s="15">
        <v>0</v>
      </c>
      <c r="I52" s="26">
        <f t="shared" si="2"/>
        <v>0</v>
      </c>
    </row>
    <row r="53" spans="1:9" s="1" customFormat="1" ht="18.75" customHeight="1">
      <c r="A53" s="231"/>
      <c r="B53" s="232"/>
      <c r="C53" s="155"/>
      <c r="D53" s="47"/>
      <c r="E53" s="47"/>
      <c r="F53" s="32" t="s">
        <v>19</v>
      </c>
      <c r="G53" s="23">
        <f>SUM(G54:G55)</f>
        <v>1784732.84</v>
      </c>
      <c r="H53" s="23">
        <f>SUM(H54:H55)</f>
        <v>1122234.04</v>
      </c>
      <c r="I53" s="50">
        <f t="shared" si="2"/>
        <v>0.6287966550780788</v>
      </c>
    </row>
    <row r="54" spans="1:9" s="1" customFormat="1" ht="24.75" customHeight="1">
      <c r="A54" s="231"/>
      <c r="B54" s="232"/>
      <c r="C54" s="155"/>
      <c r="D54" s="47">
        <v>6050</v>
      </c>
      <c r="E54" s="47"/>
      <c r="F54" s="32" t="s">
        <v>20</v>
      </c>
      <c r="G54" s="23">
        <v>1397732.84</v>
      </c>
      <c r="H54" s="23">
        <v>739268.64</v>
      </c>
      <c r="I54" s="50">
        <f t="shared" si="2"/>
        <v>0.5289055381999896</v>
      </c>
    </row>
    <row r="55" spans="1:9" s="1" customFormat="1" ht="23.25" customHeight="1">
      <c r="A55" s="231"/>
      <c r="B55" s="232"/>
      <c r="C55" s="155"/>
      <c r="D55" s="153">
        <v>6060</v>
      </c>
      <c r="E55" s="153"/>
      <c r="F55" s="182" t="s">
        <v>78</v>
      </c>
      <c r="G55" s="23">
        <v>387000</v>
      </c>
      <c r="H55" s="23">
        <v>382965.4</v>
      </c>
      <c r="I55" s="151">
        <f t="shared" si="2"/>
        <v>0.9895746770025841</v>
      </c>
    </row>
    <row r="56" spans="1:9" s="1" customFormat="1" ht="14.25" customHeight="1">
      <c r="A56" s="231"/>
      <c r="B56" s="232"/>
      <c r="C56" s="134">
        <v>60017</v>
      </c>
      <c r="D56" s="141"/>
      <c r="E56" s="141"/>
      <c r="F56" s="72" t="s">
        <v>33</v>
      </c>
      <c r="G56" s="132">
        <f>G57</f>
        <v>7253.37</v>
      </c>
      <c r="H56" s="132">
        <f>H57</f>
        <v>6253</v>
      </c>
      <c r="I56" s="89">
        <f t="shared" si="2"/>
        <v>0.862082039107339</v>
      </c>
    </row>
    <row r="57" spans="1:9" s="1" customFormat="1" ht="14.25" customHeight="1">
      <c r="A57" s="231"/>
      <c r="B57" s="232"/>
      <c r="C57" s="134"/>
      <c r="D57" s="141"/>
      <c r="E57" s="141"/>
      <c r="F57" s="165" t="s">
        <v>12</v>
      </c>
      <c r="G57" s="166">
        <f>G58+G59</f>
        <v>7253.37</v>
      </c>
      <c r="H57" s="166">
        <f>H58+H59</f>
        <v>6253</v>
      </c>
      <c r="I57" s="167">
        <f t="shared" si="2"/>
        <v>0.862082039107339</v>
      </c>
    </row>
    <row r="58" spans="1:9" s="1" customFormat="1" ht="14.25" customHeight="1">
      <c r="A58" s="231"/>
      <c r="B58" s="232"/>
      <c r="C58" s="134"/>
      <c r="D58" s="66" t="s">
        <v>169</v>
      </c>
      <c r="E58" s="58"/>
      <c r="F58" s="68" t="s">
        <v>13</v>
      </c>
      <c r="G58" s="23">
        <v>1000</v>
      </c>
      <c r="H58" s="23">
        <v>0</v>
      </c>
      <c r="I58" s="167">
        <f t="shared" si="2"/>
        <v>0</v>
      </c>
    </row>
    <row r="59" spans="1:9" s="1" customFormat="1" ht="24.75" customHeight="1">
      <c r="A59" s="231"/>
      <c r="B59" s="232"/>
      <c r="C59" s="155"/>
      <c r="D59" s="14">
        <v>4300</v>
      </c>
      <c r="E59" s="22"/>
      <c r="F59" s="73" t="s">
        <v>15</v>
      </c>
      <c r="G59" s="23">
        <v>6253.37</v>
      </c>
      <c r="H59" s="23">
        <v>6253</v>
      </c>
      <c r="I59" s="26">
        <f t="shared" si="2"/>
        <v>0.9999408319034376</v>
      </c>
    </row>
    <row r="60" spans="1:9" s="1" customFormat="1" ht="27" customHeight="1">
      <c r="A60" s="231"/>
      <c r="B60" s="232"/>
      <c r="C60" s="117">
        <v>60078</v>
      </c>
      <c r="D60" s="136"/>
      <c r="E60" s="142"/>
      <c r="F60" s="74" t="s">
        <v>168</v>
      </c>
      <c r="G60" s="137">
        <f>G61</f>
        <v>488371</v>
      </c>
      <c r="H60" s="137">
        <f>H61</f>
        <v>343725.79</v>
      </c>
      <c r="I60" s="138">
        <f aca="true" t="shared" si="3" ref="I60:I72">H60/G60</f>
        <v>0.7038210499804451</v>
      </c>
    </row>
    <row r="61" spans="1:9" s="1" customFormat="1" ht="12.75" customHeight="1">
      <c r="A61" s="231"/>
      <c r="B61" s="232"/>
      <c r="C61" s="225"/>
      <c r="D61" s="47"/>
      <c r="E61" s="22"/>
      <c r="F61" s="73" t="s">
        <v>19</v>
      </c>
      <c r="G61" s="23">
        <f>G62</f>
        <v>488371</v>
      </c>
      <c r="H61" s="23">
        <f>H62</f>
        <v>343725.79</v>
      </c>
      <c r="I61" s="50">
        <f t="shared" si="3"/>
        <v>0.7038210499804451</v>
      </c>
    </row>
    <row r="62" spans="1:9" s="1" customFormat="1" ht="27" customHeight="1">
      <c r="A62" s="231"/>
      <c r="B62" s="232"/>
      <c r="C62" s="225"/>
      <c r="D62" s="47">
        <v>6050</v>
      </c>
      <c r="E62" s="22"/>
      <c r="F62" s="32" t="s">
        <v>20</v>
      </c>
      <c r="G62" s="23">
        <v>488371</v>
      </c>
      <c r="H62" s="23">
        <v>343725.79</v>
      </c>
      <c r="I62" s="50">
        <f t="shared" si="3"/>
        <v>0.7038210499804451</v>
      </c>
    </row>
    <row r="63" spans="1:9" s="1" customFormat="1" ht="15" customHeight="1">
      <c r="A63" s="231"/>
      <c r="B63" s="232"/>
      <c r="C63" s="140">
        <v>60095</v>
      </c>
      <c r="D63" s="125"/>
      <c r="E63" s="141"/>
      <c r="F63" s="118" t="s">
        <v>23</v>
      </c>
      <c r="G63" s="132">
        <f>G66+G64</f>
        <v>386267.80000000005</v>
      </c>
      <c r="H63" s="132">
        <f>H66+H64</f>
        <v>383154.95999999996</v>
      </c>
      <c r="I63" s="89">
        <f t="shared" si="3"/>
        <v>0.9919412386950192</v>
      </c>
    </row>
    <row r="64" spans="1:9" s="1" customFormat="1" ht="15" customHeight="1">
      <c r="A64" s="231"/>
      <c r="B64" s="232"/>
      <c r="C64" s="140"/>
      <c r="D64" s="125"/>
      <c r="E64" s="141"/>
      <c r="F64" s="208" t="s">
        <v>12</v>
      </c>
      <c r="G64" s="132">
        <f>G65</f>
        <v>2980</v>
      </c>
      <c r="H64" s="132">
        <f>H65</f>
        <v>2980</v>
      </c>
      <c r="I64" s="212">
        <f>G64/H64</f>
        <v>1</v>
      </c>
    </row>
    <row r="65" spans="1:9" s="1" customFormat="1" ht="41.25" customHeight="1">
      <c r="A65" s="231"/>
      <c r="B65" s="232"/>
      <c r="C65" s="140"/>
      <c r="D65" s="209">
        <v>4560</v>
      </c>
      <c r="E65" s="141"/>
      <c r="F65" s="208" t="s">
        <v>173</v>
      </c>
      <c r="G65" s="23">
        <v>2980</v>
      </c>
      <c r="H65" s="23">
        <v>2980</v>
      </c>
      <c r="I65" s="212">
        <f>G65/H65</f>
        <v>1</v>
      </c>
    </row>
    <row r="66" spans="1:9" s="1" customFormat="1" ht="12.75" customHeight="1">
      <c r="A66" s="231"/>
      <c r="B66" s="232"/>
      <c r="C66" s="225"/>
      <c r="D66" s="47"/>
      <c r="E66" s="22"/>
      <c r="F66" s="32" t="s">
        <v>31</v>
      </c>
      <c r="G66" s="23">
        <f>SUM(G67:G69)</f>
        <v>383287.80000000005</v>
      </c>
      <c r="H66" s="23">
        <f>SUM(H67:H69)</f>
        <v>380174.95999999996</v>
      </c>
      <c r="I66" s="50">
        <f t="shared" si="3"/>
        <v>0.9918785831430061</v>
      </c>
    </row>
    <row r="67" spans="1:9" s="1" customFormat="1" ht="24.75" customHeight="1">
      <c r="A67" s="231"/>
      <c r="B67" s="232"/>
      <c r="C67" s="225"/>
      <c r="D67" s="47">
        <v>6057</v>
      </c>
      <c r="E67" s="22"/>
      <c r="F67" s="32" t="s">
        <v>20</v>
      </c>
      <c r="G67" s="23">
        <v>241051.99</v>
      </c>
      <c r="H67" s="23">
        <v>237971.56</v>
      </c>
      <c r="I67" s="50">
        <f t="shared" si="3"/>
        <v>0.9872208895682629</v>
      </c>
    </row>
    <row r="68" spans="1:9" s="1" customFormat="1" ht="25.5" customHeight="1">
      <c r="A68" s="231"/>
      <c r="B68" s="232"/>
      <c r="C68" s="225"/>
      <c r="D68" s="47">
        <v>6059</v>
      </c>
      <c r="E68" s="22"/>
      <c r="F68" s="32" t="s">
        <v>20</v>
      </c>
      <c r="G68" s="23">
        <v>86512.28</v>
      </c>
      <c r="H68" s="23">
        <v>86479.87</v>
      </c>
      <c r="I68" s="50">
        <f t="shared" si="3"/>
        <v>0.9996253711033856</v>
      </c>
    </row>
    <row r="69" spans="1:9" s="1" customFormat="1" ht="78" customHeight="1">
      <c r="A69" s="253"/>
      <c r="B69" s="254"/>
      <c r="C69" s="206"/>
      <c r="D69" s="209">
        <v>6660</v>
      </c>
      <c r="E69" s="58"/>
      <c r="F69" s="208" t="s">
        <v>185</v>
      </c>
      <c r="G69" s="23">
        <v>55723.53</v>
      </c>
      <c r="H69" s="23">
        <v>55723.53</v>
      </c>
      <c r="I69" s="213">
        <f>G69/H69</f>
        <v>1</v>
      </c>
    </row>
    <row r="70" spans="1:9" s="1" customFormat="1" ht="22.5" customHeight="1">
      <c r="A70" s="105">
        <v>3</v>
      </c>
      <c r="B70" s="100">
        <v>700</v>
      </c>
      <c r="C70" s="96"/>
      <c r="D70" s="96"/>
      <c r="E70" s="96"/>
      <c r="F70" s="97" t="s">
        <v>34</v>
      </c>
      <c r="G70" s="98">
        <f>G71</f>
        <v>402816</v>
      </c>
      <c r="H70" s="98">
        <f>H71</f>
        <v>269486.12</v>
      </c>
      <c r="I70" s="99">
        <f t="shared" si="3"/>
        <v>0.6690055012710517</v>
      </c>
    </row>
    <row r="71" spans="1:9" s="52" customFormat="1" ht="28.5" customHeight="1">
      <c r="A71" s="229"/>
      <c r="B71" s="230"/>
      <c r="C71" s="126">
        <v>70005</v>
      </c>
      <c r="D71" s="125"/>
      <c r="E71" s="125"/>
      <c r="F71" s="118" t="s">
        <v>35</v>
      </c>
      <c r="G71" s="88">
        <f>G72+G81</f>
        <v>402816</v>
      </c>
      <c r="H71" s="88">
        <f>H72+H81</f>
        <v>269486.12</v>
      </c>
      <c r="I71" s="89">
        <f t="shared" si="3"/>
        <v>0.6690055012710517</v>
      </c>
    </row>
    <row r="72" spans="1:9" s="52" customFormat="1" ht="14.25" customHeight="1">
      <c r="A72" s="231"/>
      <c r="B72" s="232"/>
      <c r="C72" s="224"/>
      <c r="D72" s="47"/>
      <c r="E72" s="47"/>
      <c r="F72" s="32" t="s">
        <v>12</v>
      </c>
      <c r="G72" s="49">
        <f>SUM(G73:G80)</f>
        <v>370816</v>
      </c>
      <c r="H72" s="49">
        <f>SUM(H73:H80)</f>
        <v>243710.96999999997</v>
      </c>
      <c r="I72" s="50">
        <f t="shared" si="3"/>
        <v>0.657228841258198</v>
      </c>
    </row>
    <row r="73" spans="1:9" ht="15.75" customHeight="1">
      <c r="A73" s="231"/>
      <c r="B73" s="232"/>
      <c r="C73" s="224"/>
      <c r="D73" s="14">
        <v>4210</v>
      </c>
      <c r="E73" s="13"/>
      <c r="F73" s="68" t="s">
        <v>13</v>
      </c>
      <c r="G73" s="16">
        <v>10200</v>
      </c>
      <c r="H73" s="16">
        <v>6703.88</v>
      </c>
      <c r="I73" s="26">
        <f aca="true" t="shared" si="4" ref="I73:I86">H73/G73</f>
        <v>0.657243137254902</v>
      </c>
    </row>
    <row r="74" spans="1:9" ht="12.75" customHeight="1">
      <c r="A74" s="231"/>
      <c r="B74" s="232"/>
      <c r="C74" s="224"/>
      <c r="D74" s="14">
        <v>4260</v>
      </c>
      <c r="E74" s="13"/>
      <c r="F74" s="68" t="s">
        <v>14</v>
      </c>
      <c r="G74" s="16">
        <v>2710</v>
      </c>
      <c r="H74" s="16">
        <v>863.9</v>
      </c>
      <c r="I74" s="26">
        <f t="shared" si="4"/>
        <v>0.3187822878228782</v>
      </c>
    </row>
    <row r="75" spans="1:9" ht="13.5" customHeight="1">
      <c r="A75" s="231"/>
      <c r="B75" s="232"/>
      <c r="C75" s="224"/>
      <c r="D75" s="14">
        <v>4270</v>
      </c>
      <c r="E75" s="13"/>
      <c r="F75" s="68" t="s">
        <v>29</v>
      </c>
      <c r="G75" s="16">
        <v>63153</v>
      </c>
      <c r="H75" s="16">
        <v>28110.39</v>
      </c>
      <c r="I75" s="26">
        <f t="shared" si="4"/>
        <v>0.4451156714645385</v>
      </c>
    </row>
    <row r="76" spans="1:9" ht="14.25" customHeight="1">
      <c r="A76" s="231"/>
      <c r="B76" s="232"/>
      <c r="C76" s="224"/>
      <c r="D76" s="14">
        <v>4300</v>
      </c>
      <c r="E76" s="13"/>
      <c r="F76" s="68" t="s">
        <v>15</v>
      </c>
      <c r="G76" s="16">
        <v>192216</v>
      </c>
      <c r="H76" s="16">
        <v>145442.18</v>
      </c>
      <c r="I76" s="26">
        <f t="shared" si="4"/>
        <v>0.7566601115411828</v>
      </c>
    </row>
    <row r="77" spans="1:9" ht="25.5" customHeight="1">
      <c r="A77" s="231"/>
      <c r="B77" s="232"/>
      <c r="C77" s="224"/>
      <c r="D77" s="14">
        <v>4400</v>
      </c>
      <c r="E77" s="13"/>
      <c r="F77" s="68" t="s">
        <v>186</v>
      </c>
      <c r="G77" s="16">
        <v>11137</v>
      </c>
      <c r="H77" s="16">
        <v>8764.51</v>
      </c>
      <c r="I77" s="213">
        <f t="shared" si="4"/>
        <v>0.7869722546466733</v>
      </c>
    </row>
    <row r="78" spans="1:9" ht="14.25" customHeight="1">
      <c r="A78" s="231"/>
      <c r="B78" s="232"/>
      <c r="C78" s="224"/>
      <c r="D78" s="14">
        <v>4430</v>
      </c>
      <c r="E78" s="13"/>
      <c r="F78" s="32" t="s">
        <v>17</v>
      </c>
      <c r="G78" s="15">
        <v>25900</v>
      </c>
      <c r="H78" s="15">
        <v>17926.11</v>
      </c>
      <c r="I78" s="26">
        <f t="shared" si="4"/>
        <v>0.6921277992277992</v>
      </c>
    </row>
    <row r="79" spans="1:9" s="2" customFormat="1" ht="26.25" customHeight="1">
      <c r="A79" s="231"/>
      <c r="B79" s="232"/>
      <c r="C79" s="224"/>
      <c r="D79" s="14">
        <v>4590</v>
      </c>
      <c r="E79" s="17"/>
      <c r="F79" s="154" t="s">
        <v>36</v>
      </c>
      <c r="G79" s="29">
        <v>20000</v>
      </c>
      <c r="H79" s="15">
        <v>0</v>
      </c>
      <c r="I79" s="26">
        <f t="shared" si="4"/>
        <v>0</v>
      </c>
    </row>
    <row r="80" spans="1:9" s="2" customFormat="1" ht="30.75" customHeight="1">
      <c r="A80" s="231"/>
      <c r="B80" s="232"/>
      <c r="C80" s="224"/>
      <c r="D80" s="168">
        <v>4610</v>
      </c>
      <c r="E80" s="47"/>
      <c r="F80" s="68" t="s">
        <v>61</v>
      </c>
      <c r="G80" s="49">
        <v>45500</v>
      </c>
      <c r="H80" s="49">
        <v>35900</v>
      </c>
      <c r="I80" s="50">
        <f t="shared" si="4"/>
        <v>0.789010989010989</v>
      </c>
    </row>
    <row r="81" spans="1:9" s="2" customFormat="1" ht="30.75" customHeight="1">
      <c r="A81" s="231"/>
      <c r="B81" s="232"/>
      <c r="C81" s="207"/>
      <c r="D81" s="168"/>
      <c r="E81" s="209"/>
      <c r="F81" s="68" t="s">
        <v>19</v>
      </c>
      <c r="G81" s="211">
        <f>G82</f>
        <v>32000</v>
      </c>
      <c r="H81" s="211">
        <f>H82</f>
        <v>25775.15</v>
      </c>
      <c r="I81" s="213">
        <f>H81/G81</f>
        <v>0.8054734375</v>
      </c>
    </row>
    <row r="82" spans="1:9" s="2" customFormat="1" ht="30.75" customHeight="1">
      <c r="A82" s="253"/>
      <c r="B82" s="254"/>
      <c r="C82" s="207"/>
      <c r="D82" s="168">
        <v>6060</v>
      </c>
      <c r="E82" s="209"/>
      <c r="F82" s="68" t="s">
        <v>38</v>
      </c>
      <c r="G82" s="211">
        <v>32000</v>
      </c>
      <c r="H82" s="211">
        <v>25775.15</v>
      </c>
      <c r="I82" s="213">
        <f>H82/G82</f>
        <v>0.8054734375</v>
      </c>
    </row>
    <row r="83" spans="1:9" s="52" customFormat="1" ht="14.25" customHeight="1">
      <c r="A83" s="105">
        <v>4</v>
      </c>
      <c r="B83" s="100">
        <v>710</v>
      </c>
      <c r="C83" s="96"/>
      <c r="D83" s="96"/>
      <c r="E83" s="96"/>
      <c r="F83" s="97" t="s">
        <v>39</v>
      </c>
      <c r="G83" s="98">
        <f>G84+G94</f>
        <v>225057.2</v>
      </c>
      <c r="H83" s="98">
        <f>H84+H94</f>
        <v>98774.67</v>
      </c>
      <c r="I83" s="99">
        <f t="shared" si="4"/>
        <v>0.43888695851543513</v>
      </c>
    </row>
    <row r="84" spans="1:9" s="52" customFormat="1" ht="30" customHeight="1">
      <c r="A84" s="225"/>
      <c r="B84" s="225"/>
      <c r="C84" s="127">
        <v>71004</v>
      </c>
      <c r="D84" s="125"/>
      <c r="E84" s="125"/>
      <c r="F84" s="118" t="s">
        <v>40</v>
      </c>
      <c r="G84" s="88">
        <f>G85</f>
        <v>223057.2</v>
      </c>
      <c r="H84" s="88">
        <f>H85</f>
        <v>98774.67</v>
      </c>
      <c r="I84" s="89">
        <f t="shared" si="4"/>
        <v>0.4428221550346727</v>
      </c>
    </row>
    <row r="85" spans="1:9" s="2" customFormat="1" ht="16.5" customHeight="1">
      <c r="A85" s="225"/>
      <c r="B85" s="225"/>
      <c r="C85" s="277"/>
      <c r="D85" s="47"/>
      <c r="E85" s="47"/>
      <c r="F85" s="32" t="s">
        <v>12</v>
      </c>
      <c r="G85" s="49">
        <f>SUM(G86:G93)</f>
        <v>223057.2</v>
      </c>
      <c r="H85" s="49">
        <f>SUM(H86:H93)</f>
        <v>98774.67</v>
      </c>
      <c r="I85" s="50">
        <f t="shared" si="4"/>
        <v>0.4428221550346727</v>
      </c>
    </row>
    <row r="86" spans="1:9" s="2" customFormat="1" ht="16.5" customHeight="1">
      <c r="A86" s="225"/>
      <c r="B86" s="225"/>
      <c r="C86" s="275"/>
      <c r="D86" s="17">
        <v>4117</v>
      </c>
      <c r="E86" s="17"/>
      <c r="F86" s="32" t="s">
        <v>25</v>
      </c>
      <c r="G86" s="15">
        <v>87.24</v>
      </c>
      <c r="H86" s="15">
        <v>87.24</v>
      </c>
      <c r="I86" s="26">
        <f t="shared" si="4"/>
        <v>1</v>
      </c>
    </row>
    <row r="87" spans="1:9" s="2" customFormat="1" ht="27.75" customHeight="1">
      <c r="A87" s="225"/>
      <c r="B87" s="225"/>
      <c r="C87" s="275"/>
      <c r="D87" s="17">
        <v>4127</v>
      </c>
      <c r="E87" s="17"/>
      <c r="F87" s="32" t="s">
        <v>41</v>
      </c>
      <c r="G87" s="15">
        <v>12.43</v>
      </c>
      <c r="H87" s="15">
        <v>12.43</v>
      </c>
      <c r="I87" s="26">
        <f aca="true" t="shared" si="5" ref="I87:I93">H87/G87</f>
        <v>1</v>
      </c>
    </row>
    <row r="88" spans="1:9" s="2" customFormat="1" ht="13.5" customHeight="1">
      <c r="A88" s="225"/>
      <c r="B88" s="225"/>
      <c r="C88" s="275"/>
      <c r="D88" s="17">
        <v>4170</v>
      </c>
      <c r="E88" s="17"/>
      <c r="F88" s="32" t="s">
        <v>28</v>
      </c>
      <c r="G88" s="15">
        <v>5000</v>
      </c>
      <c r="H88" s="15">
        <v>1440</v>
      </c>
      <c r="I88" s="26">
        <f t="shared" si="5"/>
        <v>0.288</v>
      </c>
    </row>
    <row r="89" spans="1:9" s="2" customFormat="1" ht="13.5" customHeight="1">
      <c r="A89" s="225"/>
      <c r="B89" s="225"/>
      <c r="C89" s="275"/>
      <c r="D89" s="17">
        <v>4177</v>
      </c>
      <c r="E89" s="17"/>
      <c r="F89" s="32" t="s">
        <v>28</v>
      </c>
      <c r="G89" s="15">
        <v>507.53</v>
      </c>
      <c r="H89" s="15">
        <v>507.53</v>
      </c>
      <c r="I89" s="26">
        <f t="shared" si="5"/>
        <v>1</v>
      </c>
    </row>
    <row r="90" spans="1:9" s="2" customFormat="1" ht="13.5" customHeight="1">
      <c r="A90" s="225"/>
      <c r="B90" s="225"/>
      <c r="C90" s="275"/>
      <c r="D90" s="17">
        <v>4210</v>
      </c>
      <c r="E90" s="17"/>
      <c r="F90" s="68" t="s">
        <v>13</v>
      </c>
      <c r="G90" s="15">
        <v>8000</v>
      </c>
      <c r="H90" s="15">
        <v>0</v>
      </c>
      <c r="I90" s="26">
        <f t="shared" si="5"/>
        <v>0</v>
      </c>
    </row>
    <row r="91" spans="1:9" s="2" customFormat="1" ht="13.5" customHeight="1">
      <c r="A91" s="225"/>
      <c r="B91" s="225"/>
      <c r="C91" s="275"/>
      <c r="D91" s="17">
        <v>4300</v>
      </c>
      <c r="E91" s="17"/>
      <c r="F91" s="68" t="s">
        <v>15</v>
      </c>
      <c r="G91" s="15">
        <v>208450</v>
      </c>
      <c r="H91" s="15">
        <v>96395.62</v>
      </c>
      <c r="I91" s="26">
        <f t="shared" si="5"/>
        <v>0.462440009594627</v>
      </c>
    </row>
    <row r="92" spans="1:9" s="2" customFormat="1" ht="14.25" customHeight="1">
      <c r="A92" s="225"/>
      <c r="B92" s="225"/>
      <c r="C92" s="276"/>
      <c r="D92" s="17">
        <v>4430</v>
      </c>
      <c r="E92" s="17"/>
      <c r="F92" s="154" t="s">
        <v>17</v>
      </c>
      <c r="G92" s="15">
        <v>500</v>
      </c>
      <c r="H92" s="15">
        <v>331.85</v>
      </c>
      <c r="I92" s="26">
        <f t="shared" si="5"/>
        <v>0.6637000000000001</v>
      </c>
    </row>
    <row r="93" spans="1:9" s="2" customFormat="1" ht="30.75" customHeight="1">
      <c r="A93" s="225"/>
      <c r="B93" s="225"/>
      <c r="C93" s="150"/>
      <c r="D93" s="153">
        <v>4610</v>
      </c>
      <c r="E93" s="153"/>
      <c r="F93" s="68" t="s">
        <v>61</v>
      </c>
      <c r="G93" s="152">
        <v>500</v>
      </c>
      <c r="H93" s="152">
        <v>0</v>
      </c>
      <c r="I93" s="151">
        <f t="shared" si="5"/>
        <v>0</v>
      </c>
    </row>
    <row r="94" spans="1:9" s="2" customFormat="1" ht="14.25" customHeight="1">
      <c r="A94" s="225"/>
      <c r="B94" s="225"/>
      <c r="C94" s="139">
        <v>71035</v>
      </c>
      <c r="D94" s="125"/>
      <c r="E94" s="125"/>
      <c r="F94" s="118" t="s">
        <v>42</v>
      </c>
      <c r="G94" s="88">
        <f>G95</f>
        <v>2000</v>
      </c>
      <c r="H94" s="88">
        <f>H95</f>
        <v>0</v>
      </c>
      <c r="I94" s="89">
        <f aca="true" t="shared" si="6" ref="I94:I101">H94/G94</f>
        <v>0</v>
      </c>
    </row>
    <row r="95" spans="1:9" s="2" customFormat="1" ht="14.25" customHeight="1">
      <c r="A95" s="225"/>
      <c r="B95" s="225"/>
      <c r="C95" s="275"/>
      <c r="D95" s="47"/>
      <c r="E95" s="47"/>
      <c r="F95" s="32" t="s">
        <v>12</v>
      </c>
      <c r="G95" s="49">
        <f>G96</f>
        <v>2000</v>
      </c>
      <c r="H95" s="49">
        <f>H96</f>
        <v>0</v>
      </c>
      <c r="I95" s="50">
        <f t="shared" si="6"/>
        <v>0</v>
      </c>
    </row>
    <row r="96" spans="1:9" s="2" customFormat="1" ht="14.25" customHeight="1">
      <c r="A96" s="225"/>
      <c r="B96" s="225"/>
      <c r="C96" s="276"/>
      <c r="D96" s="47">
        <v>4270</v>
      </c>
      <c r="E96" s="47"/>
      <c r="F96" s="32" t="s">
        <v>29</v>
      </c>
      <c r="G96" s="49">
        <v>2000</v>
      </c>
      <c r="H96" s="49">
        <v>0</v>
      </c>
      <c r="I96" s="50">
        <f t="shared" si="6"/>
        <v>0</v>
      </c>
    </row>
    <row r="97" spans="1:9" s="2" customFormat="1" ht="18" customHeight="1">
      <c r="A97" s="105">
        <v>5</v>
      </c>
      <c r="B97" s="108">
        <v>720</v>
      </c>
      <c r="C97" s="102"/>
      <c r="D97" s="96"/>
      <c r="E97" s="96"/>
      <c r="F97" s="97" t="s">
        <v>43</v>
      </c>
      <c r="G97" s="98">
        <f>G98</f>
        <v>62837</v>
      </c>
      <c r="H97" s="98">
        <f>H98</f>
        <v>32752.17</v>
      </c>
      <c r="I97" s="99">
        <f t="shared" si="6"/>
        <v>0.5212242786893072</v>
      </c>
    </row>
    <row r="98" spans="1:9" s="2" customFormat="1" ht="20.25" customHeight="1">
      <c r="A98" s="225"/>
      <c r="B98" s="225"/>
      <c r="C98" s="126">
        <v>72095</v>
      </c>
      <c r="D98" s="125"/>
      <c r="E98" s="125"/>
      <c r="F98" s="118" t="s">
        <v>23</v>
      </c>
      <c r="G98" s="88">
        <f>G99</f>
        <v>62837</v>
      </c>
      <c r="H98" s="88">
        <f>H99</f>
        <v>32752.17</v>
      </c>
      <c r="I98" s="89">
        <f t="shared" si="6"/>
        <v>0.5212242786893072</v>
      </c>
    </row>
    <row r="99" spans="1:9" s="2" customFormat="1" ht="15" customHeight="1">
      <c r="A99" s="225"/>
      <c r="B99" s="225"/>
      <c r="C99" s="225"/>
      <c r="D99" s="47"/>
      <c r="E99" s="47"/>
      <c r="F99" s="32" t="s">
        <v>12</v>
      </c>
      <c r="G99" s="49">
        <f>SUM(G100:G103)</f>
        <v>62837</v>
      </c>
      <c r="H99" s="49">
        <f>SUM(H100:H103)</f>
        <v>32752.17</v>
      </c>
      <c r="I99" s="50">
        <f t="shared" si="6"/>
        <v>0.5212242786893072</v>
      </c>
    </row>
    <row r="100" spans="1:9" s="2" customFormat="1" ht="16.5" customHeight="1">
      <c r="A100" s="225"/>
      <c r="B100" s="225"/>
      <c r="C100" s="225"/>
      <c r="D100" s="17">
        <v>4210</v>
      </c>
      <c r="E100" s="17"/>
      <c r="F100" s="68" t="s">
        <v>13</v>
      </c>
      <c r="G100" s="15">
        <v>18621</v>
      </c>
      <c r="H100" s="15">
        <v>13620.87</v>
      </c>
      <c r="I100" s="26">
        <f t="shared" si="6"/>
        <v>0.7314789753504108</v>
      </c>
    </row>
    <row r="101" spans="1:9" s="2" customFormat="1" ht="13.5" customHeight="1">
      <c r="A101" s="225"/>
      <c r="B101" s="225"/>
      <c r="C101" s="225"/>
      <c r="D101" s="17">
        <v>4300</v>
      </c>
      <c r="E101" s="20"/>
      <c r="F101" s="32" t="s">
        <v>15</v>
      </c>
      <c r="G101" s="15">
        <v>10650</v>
      </c>
      <c r="H101" s="15">
        <v>1454.86</v>
      </c>
      <c r="I101" s="26">
        <f t="shared" si="6"/>
        <v>0.13660657276995306</v>
      </c>
    </row>
    <row r="102" spans="1:9" s="2" customFormat="1" ht="14.25" customHeight="1">
      <c r="A102" s="225"/>
      <c r="B102" s="225"/>
      <c r="C102" s="225"/>
      <c r="D102" s="17">
        <v>4360</v>
      </c>
      <c r="E102" s="20"/>
      <c r="F102" s="32" t="s">
        <v>44</v>
      </c>
      <c r="G102" s="15">
        <v>26552</v>
      </c>
      <c r="H102" s="15">
        <v>10727.8</v>
      </c>
      <c r="I102" s="26">
        <f aca="true" t="shared" si="7" ref="I102:I111">H102/G102</f>
        <v>0.4040298282615245</v>
      </c>
    </row>
    <row r="103" spans="1:9" s="2" customFormat="1" ht="15.75" customHeight="1">
      <c r="A103" s="225"/>
      <c r="B103" s="225"/>
      <c r="C103" s="225"/>
      <c r="D103" s="17">
        <v>4430</v>
      </c>
      <c r="E103" s="20"/>
      <c r="F103" s="32" t="s">
        <v>17</v>
      </c>
      <c r="G103" s="15">
        <v>7014</v>
      </c>
      <c r="H103" s="15">
        <v>6948.64</v>
      </c>
      <c r="I103" s="26">
        <f t="shared" si="7"/>
        <v>0.9906814941545481</v>
      </c>
    </row>
    <row r="104" spans="1:9" s="52" customFormat="1" ht="17.25" customHeight="1">
      <c r="A104" s="105">
        <v>6</v>
      </c>
      <c r="B104" s="100">
        <v>750</v>
      </c>
      <c r="C104" s="96"/>
      <c r="D104" s="96"/>
      <c r="E104" s="96"/>
      <c r="F104" s="97" t="s">
        <v>45</v>
      </c>
      <c r="G104" s="98">
        <f>G105+G112+G115+G121+G157+G181+G163+G149</f>
        <v>8472184.459999999</v>
      </c>
      <c r="H104" s="98">
        <f>H105+H112+H115+H121+H157+H181+H163+H149</f>
        <v>8181041.860000001</v>
      </c>
      <c r="I104" s="99">
        <f t="shared" si="7"/>
        <v>0.9656354743720963</v>
      </c>
    </row>
    <row r="105" spans="1:9" s="52" customFormat="1" ht="19.5" customHeight="1">
      <c r="A105" s="255"/>
      <c r="B105" s="255"/>
      <c r="C105" s="178">
        <v>75011</v>
      </c>
      <c r="D105" s="125"/>
      <c r="E105" s="125"/>
      <c r="F105" s="118" t="s">
        <v>46</v>
      </c>
      <c r="G105" s="88">
        <f>G106</f>
        <v>171009.6</v>
      </c>
      <c r="H105" s="88">
        <f>H106</f>
        <v>169987.72</v>
      </c>
      <c r="I105" s="89">
        <f t="shared" si="7"/>
        <v>0.9940244290379019</v>
      </c>
    </row>
    <row r="106" spans="1:9" s="2" customFormat="1" ht="14.25" customHeight="1">
      <c r="A106" s="256"/>
      <c r="B106" s="256"/>
      <c r="C106" s="252"/>
      <c r="D106" s="33"/>
      <c r="E106" s="47"/>
      <c r="F106" s="32" t="s">
        <v>12</v>
      </c>
      <c r="G106" s="49">
        <f>SUM(G107:G111)</f>
        <v>171009.6</v>
      </c>
      <c r="H106" s="49">
        <f>SUM(H107:H111)</f>
        <v>169987.72</v>
      </c>
      <c r="I106" s="50">
        <f t="shared" si="7"/>
        <v>0.9940244290379019</v>
      </c>
    </row>
    <row r="107" spans="1:9" ht="24.75" customHeight="1">
      <c r="A107" s="256"/>
      <c r="B107" s="256"/>
      <c r="C107" s="252"/>
      <c r="D107" s="33">
        <v>4010</v>
      </c>
      <c r="E107" s="20">
        <v>4010</v>
      </c>
      <c r="F107" s="32" t="s">
        <v>24</v>
      </c>
      <c r="G107" s="15">
        <v>146024.68</v>
      </c>
      <c r="H107" s="15">
        <v>145007.8</v>
      </c>
      <c r="I107" s="26">
        <f t="shared" si="7"/>
        <v>0.9930362456538169</v>
      </c>
    </row>
    <row r="108" spans="1:9" ht="14.25" customHeight="1">
      <c r="A108" s="256"/>
      <c r="B108" s="256"/>
      <c r="C108" s="252"/>
      <c r="D108" s="33">
        <v>4040</v>
      </c>
      <c r="E108" s="20">
        <v>4040</v>
      </c>
      <c r="F108" s="32" t="s">
        <v>47</v>
      </c>
      <c r="G108" s="15">
        <v>3945.47</v>
      </c>
      <c r="H108" s="15">
        <v>3945.47</v>
      </c>
      <c r="I108" s="26">
        <f t="shared" si="7"/>
        <v>1</v>
      </c>
    </row>
    <row r="109" spans="1:9" ht="15" customHeight="1">
      <c r="A109" s="256"/>
      <c r="B109" s="256"/>
      <c r="C109" s="252"/>
      <c r="D109" s="33">
        <v>4110</v>
      </c>
      <c r="E109" s="20">
        <v>4110</v>
      </c>
      <c r="F109" s="32" t="s">
        <v>25</v>
      </c>
      <c r="G109" s="15">
        <v>10554.32</v>
      </c>
      <c r="H109" s="15">
        <v>10554.32</v>
      </c>
      <c r="I109" s="26">
        <f t="shared" si="7"/>
        <v>1</v>
      </c>
    </row>
    <row r="110" spans="1:9" s="1" customFormat="1" ht="27" customHeight="1">
      <c r="A110" s="256"/>
      <c r="B110" s="256"/>
      <c r="C110" s="252"/>
      <c r="D110" s="33">
        <v>4120</v>
      </c>
      <c r="E110" s="20"/>
      <c r="F110" s="87" t="s">
        <v>41</v>
      </c>
      <c r="G110" s="15">
        <v>485.13</v>
      </c>
      <c r="H110" s="15">
        <v>485.13</v>
      </c>
      <c r="I110" s="26">
        <f t="shared" si="7"/>
        <v>1</v>
      </c>
    </row>
    <row r="111" spans="1:9" s="1" customFormat="1" ht="27" customHeight="1">
      <c r="A111" s="256"/>
      <c r="B111" s="256"/>
      <c r="C111" s="252"/>
      <c r="D111" s="33">
        <v>4300</v>
      </c>
      <c r="E111" s="65"/>
      <c r="F111" s="154" t="s">
        <v>15</v>
      </c>
      <c r="G111" s="152">
        <v>10000</v>
      </c>
      <c r="H111" s="152">
        <v>9995</v>
      </c>
      <c r="I111" s="151">
        <f t="shared" si="7"/>
        <v>0.9995</v>
      </c>
    </row>
    <row r="112" spans="1:9" s="1" customFormat="1" ht="21.75" customHeight="1">
      <c r="A112" s="256"/>
      <c r="B112" s="256"/>
      <c r="C112" s="202">
        <v>75020</v>
      </c>
      <c r="D112" s="200"/>
      <c r="E112" s="126"/>
      <c r="F112" s="118" t="s">
        <v>48</v>
      </c>
      <c r="G112" s="88">
        <f>G113</f>
        <v>50000</v>
      </c>
      <c r="H112" s="88">
        <f>H113</f>
        <v>50000</v>
      </c>
      <c r="I112" s="89">
        <f aca="true" t="shared" si="8" ref="I112:I121">H112/G112</f>
        <v>1</v>
      </c>
    </row>
    <row r="113" spans="1:9" s="1" customFormat="1" ht="18" customHeight="1">
      <c r="A113" s="256"/>
      <c r="B113" s="256"/>
      <c r="C113" s="252"/>
      <c r="D113" s="33"/>
      <c r="E113" s="20"/>
      <c r="F113" s="32" t="s">
        <v>12</v>
      </c>
      <c r="G113" s="49">
        <f>G114</f>
        <v>50000</v>
      </c>
      <c r="H113" s="49">
        <f>H114</f>
        <v>50000</v>
      </c>
      <c r="I113" s="50">
        <f t="shared" si="8"/>
        <v>1</v>
      </c>
    </row>
    <row r="114" spans="1:9" s="1" customFormat="1" ht="52.5" customHeight="1">
      <c r="A114" s="256"/>
      <c r="B114" s="256"/>
      <c r="C114" s="252"/>
      <c r="D114" s="33">
        <v>2710</v>
      </c>
      <c r="E114" s="20"/>
      <c r="F114" s="32" t="s">
        <v>49</v>
      </c>
      <c r="G114" s="15">
        <v>50000</v>
      </c>
      <c r="H114" s="15">
        <v>50000</v>
      </c>
      <c r="I114" s="26">
        <f t="shared" si="8"/>
        <v>1</v>
      </c>
    </row>
    <row r="115" spans="1:9" s="1" customFormat="1" ht="28.5" customHeight="1">
      <c r="A115" s="256"/>
      <c r="B115" s="256"/>
      <c r="C115" s="201">
        <v>75022</v>
      </c>
      <c r="D115" s="125"/>
      <c r="E115" s="125"/>
      <c r="F115" s="118" t="s">
        <v>50</v>
      </c>
      <c r="G115" s="88">
        <f>G116</f>
        <v>227000</v>
      </c>
      <c r="H115" s="88">
        <f>H116</f>
        <v>221685.36000000002</v>
      </c>
      <c r="I115" s="89">
        <f t="shared" si="8"/>
        <v>0.9765874889867842</v>
      </c>
    </row>
    <row r="116" spans="1:9" s="1" customFormat="1" ht="19.5" customHeight="1">
      <c r="A116" s="256"/>
      <c r="B116" s="256"/>
      <c r="C116" s="224"/>
      <c r="D116" s="47"/>
      <c r="E116" s="47"/>
      <c r="F116" s="32" t="s">
        <v>12</v>
      </c>
      <c r="G116" s="49">
        <f>SUM(G117:G120)</f>
        <v>227000</v>
      </c>
      <c r="H116" s="49">
        <f>SUM(H117:H120)</f>
        <v>221685.36000000002</v>
      </c>
      <c r="I116" s="50">
        <f t="shared" si="8"/>
        <v>0.9765874889867842</v>
      </c>
    </row>
    <row r="117" spans="1:9" s="1" customFormat="1" ht="31.5" customHeight="1">
      <c r="A117" s="256"/>
      <c r="B117" s="256"/>
      <c r="C117" s="224"/>
      <c r="D117" s="14">
        <v>3030</v>
      </c>
      <c r="E117" s="14"/>
      <c r="F117" s="68" t="s">
        <v>51</v>
      </c>
      <c r="G117" s="16">
        <v>213000</v>
      </c>
      <c r="H117" s="16">
        <v>212680.57</v>
      </c>
      <c r="I117" s="26">
        <f t="shared" si="8"/>
        <v>0.9985003286384977</v>
      </c>
    </row>
    <row r="118" spans="1:9" s="1" customFormat="1" ht="16.5" customHeight="1">
      <c r="A118" s="256"/>
      <c r="B118" s="256"/>
      <c r="C118" s="224"/>
      <c r="D118" s="14">
        <v>4210</v>
      </c>
      <c r="E118" s="14"/>
      <c r="F118" s="68" t="s">
        <v>13</v>
      </c>
      <c r="G118" s="16">
        <v>5000</v>
      </c>
      <c r="H118" s="16">
        <v>2002.15</v>
      </c>
      <c r="I118" s="26">
        <f t="shared" si="8"/>
        <v>0.40043</v>
      </c>
    </row>
    <row r="119" spans="1:9" s="1" customFormat="1" ht="16.5" customHeight="1">
      <c r="A119" s="256"/>
      <c r="B119" s="256"/>
      <c r="C119" s="224"/>
      <c r="D119" s="14">
        <v>4220</v>
      </c>
      <c r="E119" s="14"/>
      <c r="F119" s="68" t="s">
        <v>175</v>
      </c>
      <c r="G119" s="16">
        <v>1000</v>
      </c>
      <c r="H119" s="16">
        <v>623.35</v>
      </c>
      <c r="I119" s="213">
        <f>H119/G119</f>
        <v>0.6233500000000001</v>
      </c>
    </row>
    <row r="120" spans="1:9" s="1" customFormat="1" ht="16.5" customHeight="1">
      <c r="A120" s="256"/>
      <c r="B120" s="256"/>
      <c r="C120" s="224"/>
      <c r="D120" s="14">
        <v>4300</v>
      </c>
      <c r="E120" s="14"/>
      <c r="F120" s="32" t="s">
        <v>15</v>
      </c>
      <c r="G120" s="16">
        <v>8000</v>
      </c>
      <c r="H120" s="16">
        <v>6379.29</v>
      </c>
      <c r="I120" s="26">
        <f t="shared" si="8"/>
        <v>0.79741125</v>
      </c>
    </row>
    <row r="121" spans="1:9" s="1" customFormat="1" ht="12" customHeight="1">
      <c r="A121" s="256"/>
      <c r="B121" s="256"/>
      <c r="C121" s="258">
        <v>75023</v>
      </c>
      <c r="D121" s="260"/>
      <c r="E121" s="129"/>
      <c r="F121" s="273" t="s">
        <v>162</v>
      </c>
      <c r="G121" s="243">
        <f>G123+G147</f>
        <v>6456930.1</v>
      </c>
      <c r="H121" s="243">
        <f>H123+H147</f>
        <v>6239283.140000001</v>
      </c>
      <c r="I121" s="241">
        <f t="shared" si="8"/>
        <v>0.9662925017571432</v>
      </c>
    </row>
    <row r="122" spans="1:9" s="1" customFormat="1" ht="12" customHeight="1">
      <c r="A122" s="256"/>
      <c r="B122" s="256"/>
      <c r="C122" s="258"/>
      <c r="D122" s="260"/>
      <c r="E122" s="129"/>
      <c r="F122" s="274"/>
      <c r="G122" s="243"/>
      <c r="H122" s="243"/>
      <c r="I122" s="241"/>
    </row>
    <row r="123" spans="1:9" s="2" customFormat="1" ht="12" customHeight="1">
      <c r="A123" s="256"/>
      <c r="B123" s="256"/>
      <c r="C123" s="225"/>
      <c r="D123" s="47"/>
      <c r="E123" s="47"/>
      <c r="F123" s="75" t="s">
        <v>12</v>
      </c>
      <c r="G123" s="23">
        <f>SUM(G124:G146)</f>
        <v>6400930.1</v>
      </c>
      <c r="H123" s="23">
        <f>SUM(H124:H146)</f>
        <v>6189837.140000001</v>
      </c>
      <c r="I123" s="50">
        <f aca="true" t="shared" si="9" ref="I123:I143">H123/G123</f>
        <v>0.967021517700998</v>
      </c>
    </row>
    <row r="124" spans="1:9" s="2" customFormat="1" ht="28.5" customHeight="1">
      <c r="A124" s="256"/>
      <c r="B124" s="256"/>
      <c r="C124" s="225"/>
      <c r="D124" s="17">
        <v>3020</v>
      </c>
      <c r="E124" s="17"/>
      <c r="F124" s="32" t="s">
        <v>52</v>
      </c>
      <c r="G124" s="23">
        <v>27000</v>
      </c>
      <c r="H124" s="23">
        <v>6728.58</v>
      </c>
      <c r="I124" s="26">
        <f t="shared" si="9"/>
        <v>0.24920666666666666</v>
      </c>
    </row>
    <row r="125" spans="1:9" s="1" customFormat="1" ht="27.75" customHeight="1">
      <c r="A125" s="256"/>
      <c r="B125" s="256"/>
      <c r="C125" s="225"/>
      <c r="D125" s="17">
        <v>4010</v>
      </c>
      <c r="E125" s="20">
        <v>4010</v>
      </c>
      <c r="F125" s="32" t="s">
        <v>24</v>
      </c>
      <c r="G125" s="23">
        <v>3877792</v>
      </c>
      <c r="H125" s="15">
        <v>3778669.79</v>
      </c>
      <c r="I125" s="26">
        <f t="shared" si="9"/>
        <v>0.9744384923172774</v>
      </c>
    </row>
    <row r="126" spans="1:9" s="1" customFormat="1" ht="21" customHeight="1">
      <c r="A126" s="256"/>
      <c r="B126" s="256"/>
      <c r="C126" s="225"/>
      <c r="D126" s="17">
        <v>4040</v>
      </c>
      <c r="E126" s="20">
        <v>4040</v>
      </c>
      <c r="F126" s="32" t="s">
        <v>47</v>
      </c>
      <c r="G126" s="15">
        <v>272600</v>
      </c>
      <c r="H126" s="15">
        <v>272593.59</v>
      </c>
      <c r="I126" s="26">
        <f t="shared" si="9"/>
        <v>0.9999764856933236</v>
      </c>
    </row>
    <row r="127" spans="1:9" s="1" customFormat="1" ht="15" customHeight="1">
      <c r="A127" s="256"/>
      <c r="B127" s="256"/>
      <c r="C127" s="225"/>
      <c r="D127" s="17">
        <v>4110</v>
      </c>
      <c r="E127" s="20">
        <v>4110</v>
      </c>
      <c r="F127" s="32" t="s">
        <v>25</v>
      </c>
      <c r="G127" s="15">
        <v>687626</v>
      </c>
      <c r="H127" s="15">
        <v>654682.06</v>
      </c>
      <c r="I127" s="26">
        <f t="shared" si="9"/>
        <v>0.9520903223554665</v>
      </c>
    </row>
    <row r="128" spans="1:9" s="1" customFormat="1" ht="29.25" customHeight="1">
      <c r="A128" s="256"/>
      <c r="B128" s="256"/>
      <c r="C128" s="225"/>
      <c r="D128" s="17">
        <v>4120</v>
      </c>
      <c r="E128" s="20"/>
      <c r="F128" s="87" t="s">
        <v>41</v>
      </c>
      <c r="G128" s="15">
        <v>77936</v>
      </c>
      <c r="H128" s="15">
        <v>75244.79</v>
      </c>
      <c r="I128" s="26">
        <f t="shared" si="9"/>
        <v>0.9654689745432149</v>
      </c>
    </row>
    <row r="129" spans="1:9" s="1" customFormat="1" ht="24.75" customHeight="1">
      <c r="A129" s="256"/>
      <c r="B129" s="256"/>
      <c r="C129" s="225"/>
      <c r="D129" s="17">
        <v>4140</v>
      </c>
      <c r="E129" s="20"/>
      <c r="F129" s="32" t="s">
        <v>53</v>
      </c>
      <c r="G129" s="15">
        <v>175</v>
      </c>
      <c r="H129" s="15">
        <v>0</v>
      </c>
      <c r="I129" s="26">
        <f t="shared" si="9"/>
        <v>0</v>
      </c>
    </row>
    <row r="130" spans="1:9" s="1" customFormat="1" ht="14.25" customHeight="1">
      <c r="A130" s="256"/>
      <c r="B130" s="256"/>
      <c r="C130" s="225"/>
      <c r="D130" s="17">
        <v>4170</v>
      </c>
      <c r="E130" s="20"/>
      <c r="F130" s="32" t="s">
        <v>28</v>
      </c>
      <c r="G130" s="15">
        <v>30000</v>
      </c>
      <c r="H130" s="15">
        <v>28604.4</v>
      </c>
      <c r="I130" s="26">
        <f t="shared" si="9"/>
        <v>0.95348</v>
      </c>
    </row>
    <row r="131" spans="1:9" s="1" customFormat="1" ht="13.5" customHeight="1">
      <c r="A131" s="256"/>
      <c r="B131" s="256"/>
      <c r="C131" s="225"/>
      <c r="D131" s="14">
        <v>4210</v>
      </c>
      <c r="E131" s="20"/>
      <c r="F131" s="68" t="s">
        <v>13</v>
      </c>
      <c r="G131" s="15">
        <v>298725</v>
      </c>
      <c r="H131" s="15">
        <v>284453.88</v>
      </c>
      <c r="I131" s="26">
        <f t="shared" si="9"/>
        <v>0.9522265628922922</v>
      </c>
    </row>
    <row r="132" spans="1:9" s="1" customFormat="1" ht="13.5" customHeight="1">
      <c r="A132" s="256"/>
      <c r="B132" s="256"/>
      <c r="C132" s="225"/>
      <c r="D132" s="14">
        <v>4220</v>
      </c>
      <c r="E132" s="65"/>
      <c r="F132" s="68" t="s">
        <v>175</v>
      </c>
      <c r="G132" s="211">
        <v>8000</v>
      </c>
      <c r="H132" s="211">
        <v>6395.28</v>
      </c>
      <c r="I132" s="213">
        <f t="shared" si="9"/>
        <v>0.79941</v>
      </c>
    </row>
    <row r="133" spans="1:9" s="1" customFormat="1" ht="14.25" customHeight="1">
      <c r="A133" s="256"/>
      <c r="B133" s="256"/>
      <c r="C133" s="225"/>
      <c r="D133" s="17">
        <v>4260</v>
      </c>
      <c r="E133" s="20"/>
      <c r="F133" s="32" t="s">
        <v>14</v>
      </c>
      <c r="G133" s="15">
        <v>84000</v>
      </c>
      <c r="H133" s="15">
        <v>74240.81</v>
      </c>
      <c r="I133" s="26">
        <f t="shared" si="9"/>
        <v>0.8838191666666666</v>
      </c>
    </row>
    <row r="134" spans="1:9" s="1" customFormat="1" ht="16.5" customHeight="1">
      <c r="A134" s="256"/>
      <c r="B134" s="256"/>
      <c r="C134" s="225"/>
      <c r="D134" s="14">
        <v>4270</v>
      </c>
      <c r="E134" s="20"/>
      <c r="F134" s="68" t="s">
        <v>29</v>
      </c>
      <c r="G134" s="15">
        <v>116000</v>
      </c>
      <c r="H134" s="15">
        <v>114059.68</v>
      </c>
      <c r="I134" s="51">
        <f>H134/G134</f>
        <v>0.9832731034482758</v>
      </c>
    </row>
    <row r="135" spans="1:9" s="1" customFormat="1" ht="14.25" customHeight="1">
      <c r="A135" s="256"/>
      <c r="B135" s="256"/>
      <c r="C135" s="225"/>
      <c r="D135" s="17">
        <v>4280</v>
      </c>
      <c r="E135" s="20"/>
      <c r="F135" s="32" t="s">
        <v>54</v>
      </c>
      <c r="G135" s="15">
        <v>3500</v>
      </c>
      <c r="H135" s="15">
        <v>1835.2</v>
      </c>
      <c r="I135" s="26">
        <f t="shared" si="9"/>
        <v>0.5243428571428571</v>
      </c>
    </row>
    <row r="136" spans="1:9" s="1" customFormat="1" ht="13.5" customHeight="1">
      <c r="A136" s="256"/>
      <c r="B136" s="256"/>
      <c r="C136" s="225"/>
      <c r="D136" s="14">
        <v>4300</v>
      </c>
      <c r="E136" s="20"/>
      <c r="F136" s="68" t="s">
        <v>15</v>
      </c>
      <c r="G136" s="15">
        <v>633293.4</v>
      </c>
      <c r="H136" s="15">
        <v>625601.22</v>
      </c>
      <c r="I136" s="26">
        <f t="shared" si="9"/>
        <v>0.987853686774566</v>
      </c>
    </row>
    <row r="137" spans="1:9" s="1" customFormat="1" ht="24.75" customHeight="1">
      <c r="A137" s="256"/>
      <c r="B137" s="256"/>
      <c r="C137" s="225"/>
      <c r="D137" s="17">
        <v>4360</v>
      </c>
      <c r="E137" s="20"/>
      <c r="F137" s="32" t="s">
        <v>55</v>
      </c>
      <c r="G137" s="15">
        <v>21114</v>
      </c>
      <c r="H137" s="15">
        <v>19979.91</v>
      </c>
      <c r="I137" s="26">
        <f t="shared" si="9"/>
        <v>0.9462872975277067</v>
      </c>
    </row>
    <row r="138" spans="1:9" s="1" customFormat="1" ht="16.5" customHeight="1">
      <c r="A138" s="256"/>
      <c r="B138" s="256"/>
      <c r="C138" s="225"/>
      <c r="D138" s="17">
        <v>4410</v>
      </c>
      <c r="E138" s="20"/>
      <c r="F138" s="32" t="s">
        <v>56</v>
      </c>
      <c r="G138" s="15">
        <v>16600</v>
      </c>
      <c r="H138" s="15">
        <v>14480.44</v>
      </c>
      <c r="I138" s="26">
        <f t="shared" si="9"/>
        <v>0.8723156626506025</v>
      </c>
    </row>
    <row r="139" spans="1:9" s="1" customFormat="1" ht="16.5" customHeight="1">
      <c r="A139" s="256"/>
      <c r="B139" s="256"/>
      <c r="C139" s="225"/>
      <c r="D139" s="17">
        <v>4420</v>
      </c>
      <c r="E139" s="20"/>
      <c r="F139" s="32" t="s">
        <v>57</v>
      </c>
      <c r="G139" s="15">
        <v>400</v>
      </c>
      <c r="H139" s="15">
        <v>0</v>
      </c>
      <c r="I139" s="26">
        <f t="shared" si="9"/>
        <v>0</v>
      </c>
    </row>
    <row r="140" spans="1:9" s="1" customFormat="1" ht="12.75" customHeight="1">
      <c r="A140" s="256"/>
      <c r="B140" s="256"/>
      <c r="C140" s="225"/>
      <c r="D140" s="17">
        <v>4430</v>
      </c>
      <c r="E140" s="20"/>
      <c r="F140" s="32" t="s">
        <v>17</v>
      </c>
      <c r="G140" s="15">
        <v>48000</v>
      </c>
      <c r="H140" s="15">
        <v>45173.5</v>
      </c>
      <c r="I140" s="26">
        <f t="shared" si="9"/>
        <v>0.9411145833333333</v>
      </c>
    </row>
    <row r="141" spans="1:9" s="1" customFormat="1" ht="15.75" customHeight="1">
      <c r="A141" s="256"/>
      <c r="B141" s="256"/>
      <c r="C141" s="225"/>
      <c r="D141" s="17">
        <v>4440</v>
      </c>
      <c r="E141" s="20"/>
      <c r="F141" s="32" t="s">
        <v>58</v>
      </c>
      <c r="G141" s="15">
        <v>107000</v>
      </c>
      <c r="H141" s="15">
        <v>106665.73</v>
      </c>
      <c r="I141" s="26">
        <f t="shared" si="9"/>
        <v>0.9968759813084112</v>
      </c>
    </row>
    <row r="142" spans="1:9" s="1" customFormat="1" ht="24" customHeight="1">
      <c r="A142" s="256"/>
      <c r="B142" s="256"/>
      <c r="C142" s="225"/>
      <c r="D142" s="17">
        <v>4500</v>
      </c>
      <c r="E142" s="20"/>
      <c r="F142" s="68" t="s">
        <v>59</v>
      </c>
      <c r="G142" s="15">
        <v>1305.1</v>
      </c>
      <c r="H142" s="15">
        <v>0</v>
      </c>
      <c r="I142" s="26">
        <f t="shared" si="9"/>
        <v>0</v>
      </c>
    </row>
    <row r="143" spans="1:9" s="1" customFormat="1" ht="15" customHeight="1">
      <c r="A143" s="256"/>
      <c r="B143" s="256"/>
      <c r="C143" s="225"/>
      <c r="D143" s="17">
        <v>4530</v>
      </c>
      <c r="E143" s="20"/>
      <c r="F143" s="68" t="s">
        <v>60</v>
      </c>
      <c r="G143" s="15">
        <v>850</v>
      </c>
      <c r="H143" s="15">
        <v>280.12</v>
      </c>
      <c r="I143" s="26">
        <f t="shared" si="9"/>
        <v>0.3295529411764706</v>
      </c>
    </row>
    <row r="144" spans="1:9" s="1" customFormat="1" ht="25.5" customHeight="1">
      <c r="A144" s="256"/>
      <c r="B144" s="256"/>
      <c r="C144" s="225"/>
      <c r="D144" s="17">
        <v>4610</v>
      </c>
      <c r="E144" s="20"/>
      <c r="F144" s="68" t="s">
        <v>61</v>
      </c>
      <c r="G144" s="15">
        <v>2316.6</v>
      </c>
      <c r="H144" s="15">
        <v>100</v>
      </c>
      <c r="I144" s="26">
        <f aca="true" t="shared" si="10" ref="I144:I164">H144/G144</f>
        <v>0.043166709833376504</v>
      </c>
    </row>
    <row r="145" spans="1:9" s="1" customFormat="1" ht="33.75" customHeight="1">
      <c r="A145" s="256"/>
      <c r="B145" s="256"/>
      <c r="C145" s="225"/>
      <c r="D145" s="17">
        <v>4700</v>
      </c>
      <c r="E145" s="20"/>
      <c r="F145" s="32" t="s">
        <v>62</v>
      </c>
      <c r="G145" s="15">
        <v>61800</v>
      </c>
      <c r="H145" s="15">
        <v>55836.72</v>
      </c>
      <c r="I145" s="26">
        <f t="shared" si="10"/>
        <v>0.9035067961165049</v>
      </c>
    </row>
    <row r="146" spans="1:9" s="1" customFormat="1" ht="24" customHeight="1">
      <c r="A146" s="256"/>
      <c r="B146" s="256"/>
      <c r="C146" s="225"/>
      <c r="D146" s="153">
        <v>4710</v>
      </c>
      <c r="E146" s="65"/>
      <c r="F146" s="182" t="s">
        <v>170</v>
      </c>
      <c r="G146" s="152">
        <v>24897</v>
      </c>
      <c r="H146" s="152">
        <v>24211.44</v>
      </c>
      <c r="I146" s="151">
        <f t="shared" si="10"/>
        <v>0.9724641523075068</v>
      </c>
    </row>
    <row r="147" spans="1:9" s="1" customFormat="1" ht="23.25" customHeight="1">
      <c r="A147" s="256"/>
      <c r="B147" s="256"/>
      <c r="C147" s="225"/>
      <c r="D147" s="47"/>
      <c r="E147" s="20"/>
      <c r="F147" s="32" t="s">
        <v>31</v>
      </c>
      <c r="G147" s="49">
        <f>G148</f>
        <v>56000</v>
      </c>
      <c r="H147" s="49">
        <f>H148</f>
        <v>49446</v>
      </c>
      <c r="I147" s="151">
        <f t="shared" si="10"/>
        <v>0.8829642857142858</v>
      </c>
    </row>
    <row r="148" spans="1:9" s="1" customFormat="1" ht="27.75" customHeight="1">
      <c r="A148" s="256"/>
      <c r="B148" s="256"/>
      <c r="C148" s="225"/>
      <c r="D148" s="47">
        <v>6060</v>
      </c>
      <c r="E148" s="20"/>
      <c r="F148" s="182" t="s">
        <v>78</v>
      </c>
      <c r="G148" s="49">
        <v>56000</v>
      </c>
      <c r="H148" s="49">
        <v>49446</v>
      </c>
      <c r="I148" s="50">
        <f t="shared" si="10"/>
        <v>0.8829642857142858</v>
      </c>
    </row>
    <row r="149" spans="1:9" s="1" customFormat="1" ht="26.25" customHeight="1">
      <c r="A149" s="256"/>
      <c r="B149" s="256"/>
      <c r="C149" s="126">
        <v>75056</v>
      </c>
      <c r="D149" s="125"/>
      <c r="E149" s="125"/>
      <c r="F149" s="67" t="s">
        <v>161</v>
      </c>
      <c r="G149" s="88">
        <f>G150</f>
        <v>38468</v>
      </c>
      <c r="H149" s="88">
        <f>H150</f>
        <v>38179.399999999994</v>
      </c>
      <c r="I149" s="89">
        <f aca="true" t="shared" si="11" ref="I149:I156">H149/G149</f>
        <v>0.9924976603930539</v>
      </c>
    </row>
    <row r="150" spans="1:9" s="1" customFormat="1" ht="17.25" customHeight="1">
      <c r="A150" s="256"/>
      <c r="B150" s="256"/>
      <c r="C150" s="224"/>
      <c r="D150" s="64"/>
      <c r="E150" s="64"/>
      <c r="F150" s="32" t="s">
        <v>160</v>
      </c>
      <c r="G150" s="63">
        <f>SUM(G151:G156)</f>
        <v>38468</v>
      </c>
      <c r="H150" s="63">
        <f>SUM(H151:H156)</f>
        <v>38179.399999999994</v>
      </c>
      <c r="I150" s="62">
        <f t="shared" si="11"/>
        <v>0.9924976603930539</v>
      </c>
    </row>
    <row r="151" spans="1:9" s="1" customFormat="1" ht="30.75" customHeight="1">
      <c r="A151" s="256"/>
      <c r="B151" s="256"/>
      <c r="C151" s="224"/>
      <c r="D151" s="64">
        <v>3020</v>
      </c>
      <c r="E151" s="65"/>
      <c r="F151" s="32" t="s">
        <v>52</v>
      </c>
      <c r="G151" s="16">
        <v>21795</v>
      </c>
      <c r="H151" s="16">
        <v>21509.34</v>
      </c>
      <c r="I151" s="62">
        <f t="shared" si="11"/>
        <v>0.9868933241569168</v>
      </c>
    </row>
    <row r="152" spans="1:9" s="1" customFormat="1" ht="30.75" customHeight="1">
      <c r="A152" s="256"/>
      <c r="B152" s="256"/>
      <c r="C152" s="224"/>
      <c r="D152" s="209">
        <v>3040</v>
      </c>
      <c r="E152" s="65"/>
      <c r="F152" s="208" t="s">
        <v>187</v>
      </c>
      <c r="G152" s="16">
        <v>14500</v>
      </c>
      <c r="H152" s="16">
        <v>14500</v>
      </c>
      <c r="I152" s="213">
        <f>H152/G152</f>
        <v>1</v>
      </c>
    </row>
    <row r="153" spans="1:9" s="1" customFormat="1" ht="30.75" customHeight="1">
      <c r="A153" s="256"/>
      <c r="B153" s="256"/>
      <c r="C153" s="224"/>
      <c r="D153" s="14">
        <v>4010</v>
      </c>
      <c r="E153" s="64"/>
      <c r="F153" s="157" t="s">
        <v>24</v>
      </c>
      <c r="G153" s="16">
        <v>1344.04</v>
      </c>
      <c r="H153" s="63">
        <v>1344.04</v>
      </c>
      <c r="I153" s="62">
        <f t="shared" si="11"/>
        <v>1</v>
      </c>
    </row>
    <row r="154" spans="1:9" s="1" customFormat="1" ht="27" customHeight="1">
      <c r="A154" s="256"/>
      <c r="B154" s="256"/>
      <c r="C154" s="224"/>
      <c r="D154" s="14">
        <v>4110</v>
      </c>
      <c r="E154" s="158"/>
      <c r="F154" s="157" t="s">
        <v>25</v>
      </c>
      <c r="G154" s="16">
        <v>231.03</v>
      </c>
      <c r="H154" s="159">
        <v>231.03</v>
      </c>
      <c r="I154" s="160">
        <f t="shared" si="11"/>
        <v>1</v>
      </c>
    </row>
    <row r="155" spans="1:9" s="1" customFormat="1" ht="27.75" customHeight="1">
      <c r="A155" s="256"/>
      <c r="B155" s="256"/>
      <c r="C155" s="224"/>
      <c r="D155" s="14">
        <v>4120</v>
      </c>
      <c r="E155" s="158"/>
      <c r="F155" s="157" t="s">
        <v>41</v>
      </c>
      <c r="G155" s="16">
        <v>32.93</v>
      </c>
      <c r="H155" s="159">
        <v>32.93</v>
      </c>
      <c r="I155" s="160">
        <f t="shared" si="11"/>
        <v>1</v>
      </c>
    </row>
    <row r="156" spans="1:9" s="1" customFormat="1" ht="16.5" customHeight="1">
      <c r="A156" s="256"/>
      <c r="B156" s="256"/>
      <c r="C156" s="224"/>
      <c r="D156" s="14">
        <v>4210</v>
      </c>
      <c r="E156" s="64" t="s">
        <v>15</v>
      </c>
      <c r="F156" s="68" t="s">
        <v>13</v>
      </c>
      <c r="G156" s="16">
        <v>565</v>
      </c>
      <c r="H156" s="63">
        <v>562.06</v>
      </c>
      <c r="I156" s="62">
        <f t="shared" si="11"/>
        <v>0.9947964601769911</v>
      </c>
    </row>
    <row r="157" spans="1:9" s="1" customFormat="1" ht="30.75" customHeight="1">
      <c r="A157" s="256"/>
      <c r="B157" s="256"/>
      <c r="C157" s="126">
        <v>75075</v>
      </c>
      <c r="D157" s="125"/>
      <c r="E157" s="125"/>
      <c r="F157" s="118" t="s">
        <v>63</v>
      </c>
      <c r="G157" s="88">
        <f>G158</f>
        <v>125000</v>
      </c>
      <c r="H157" s="88">
        <f>H158</f>
        <v>114189.45000000001</v>
      </c>
      <c r="I157" s="89">
        <f t="shared" si="10"/>
        <v>0.9135156000000001</v>
      </c>
    </row>
    <row r="158" spans="1:9" s="1" customFormat="1" ht="14.25" customHeight="1">
      <c r="A158" s="256"/>
      <c r="B158" s="256"/>
      <c r="C158" s="224"/>
      <c r="D158" s="47"/>
      <c r="E158" s="47"/>
      <c r="F158" s="32" t="s">
        <v>12</v>
      </c>
      <c r="G158" s="49">
        <f>SUM(G159:G162)</f>
        <v>125000</v>
      </c>
      <c r="H158" s="49">
        <f>SUM(H159:H162)</f>
        <v>114189.45000000001</v>
      </c>
      <c r="I158" s="50">
        <f t="shared" si="10"/>
        <v>0.9135156000000001</v>
      </c>
    </row>
    <row r="159" spans="1:9" s="1" customFormat="1" ht="19.5" customHeight="1">
      <c r="A159" s="256"/>
      <c r="B159" s="256"/>
      <c r="C159" s="224"/>
      <c r="D159" s="17">
        <v>4170</v>
      </c>
      <c r="E159" s="20"/>
      <c r="F159" s="32" t="s">
        <v>28</v>
      </c>
      <c r="G159" s="16">
        <v>3400</v>
      </c>
      <c r="H159" s="16">
        <v>2400</v>
      </c>
      <c r="I159" s="26">
        <f t="shared" si="10"/>
        <v>0.7058823529411765</v>
      </c>
    </row>
    <row r="160" spans="1:9" s="1" customFormat="1" ht="18" customHeight="1">
      <c r="A160" s="256"/>
      <c r="B160" s="256"/>
      <c r="C160" s="224"/>
      <c r="D160" s="14">
        <v>4210</v>
      </c>
      <c r="E160" s="17"/>
      <c r="F160" s="68" t="s">
        <v>13</v>
      </c>
      <c r="G160" s="16">
        <v>54000</v>
      </c>
      <c r="H160" s="15">
        <v>45545.23</v>
      </c>
      <c r="I160" s="26">
        <f t="shared" si="10"/>
        <v>0.8434301851851852</v>
      </c>
    </row>
    <row r="161" spans="1:9" s="1" customFormat="1" ht="18" customHeight="1">
      <c r="A161" s="256"/>
      <c r="B161" s="256"/>
      <c r="C161" s="224"/>
      <c r="D161" s="14">
        <v>4220</v>
      </c>
      <c r="E161" s="209"/>
      <c r="F161" s="68" t="s">
        <v>175</v>
      </c>
      <c r="G161" s="16">
        <v>9000</v>
      </c>
      <c r="H161" s="211">
        <v>8042.82</v>
      </c>
      <c r="I161" s="213">
        <f t="shared" si="10"/>
        <v>0.8936466666666666</v>
      </c>
    </row>
    <row r="162" spans="1:9" s="1" customFormat="1" ht="16.5" customHeight="1">
      <c r="A162" s="256"/>
      <c r="B162" s="256"/>
      <c r="C162" s="224"/>
      <c r="D162" s="14">
        <v>4300</v>
      </c>
      <c r="E162" s="17" t="s">
        <v>15</v>
      </c>
      <c r="F162" s="68"/>
      <c r="G162" s="16">
        <v>58600</v>
      </c>
      <c r="H162" s="15">
        <v>58201.4</v>
      </c>
      <c r="I162" s="26">
        <f t="shared" si="10"/>
        <v>0.9931979522184301</v>
      </c>
    </row>
    <row r="163" spans="1:9" s="1" customFormat="1" ht="33.75" customHeight="1">
      <c r="A163" s="256"/>
      <c r="B163" s="256"/>
      <c r="C163" s="126">
        <v>75085</v>
      </c>
      <c r="D163" s="125"/>
      <c r="E163" s="125"/>
      <c r="F163" s="118" t="s">
        <v>64</v>
      </c>
      <c r="G163" s="88">
        <f>G164</f>
        <v>960042</v>
      </c>
      <c r="H163" s="88">
        <f>H164</f>
        <v>945511.46</v>
      </c>
      <c r="I163" s="89">
        <f t="shared" si="10"/>
        <v>0.9848646830034519</v>
      </c>
    </row>
    <row r="164" spans="1:9" s="1" customFormat="1" ht="19.5" customHeight="1">
      <c r="A164" s="256"/>
      <c r="B164" s="256"/>
      <c r="C164" s="224"/>
      <c r="D164" s="47"/>
      <c r="E164" s="47"/>
      <c r="F164" s="32" t="s">
        <v>12</v>
      </c>
      <c r="G164" s="49">
        <f>SUM(G165:G180)</f>
        <v>960042</v>
      </c>
      <c r="H164" s="63">
        <f>SUM(H165:H180)</f>
        <v>945511.46</v>
      </c>
      <c r="I164" s="50">
        <f t="shared" si="10"/>
        <v>0.9848646830034519</v>
      </c>
    </row>
    <row r="165" spans="1:9" s="1" customFormat="1" ht="26.25" customHeight="1">
      <c r="A165" s="256"/>
      <c r="B165" s="256"/>
      <c r="C165" s="224"/>
      <c r="D165" s="17">
        <v>3020</v>
      </c>
      <c r="E165" s="17"/>
      <c r="F165" s="32" t="s">
        <v>52</v>
      </c>
      <c r="G165" s="16">
        <v>1000</v>
      </c>
      <c r="H165" s="15">
        <v>476.22</v>
      </c>
      <c r="I165" s="26">
        <f aca="true" t="shared" si="12" ref="I165:I203">H165/G165</f>
        <v>0.47622000000000003</v>
      </c>
    </row>
    <row r="166" spans="1:9" s="1" customFormat="1" ht="30" customHeight="1">
      <c r="A166" s="256"/>
      <c r="B166" s="256"/>
      <c r="C166" s="224"/>
      <c r="D166" s="17">
        <v>4010</v>
      </c>
      <c r="E166" s="17"/>
      <c r="F166" s="32" t="s">
        <v>24</v>
      </c>
      <c r="G166" s="16">
        <v>654471</v>
      </c>
      <c r="H166" s="15">
        <v>648291.17</v>
      </c>
      <c r="I166" s="26">
        <f t="shared" si="12"/>
        <v>0.9905575189733389</v>
      </c>
    </row>
    <row r="167" spans="1:9" s="1" customFormat="1" ht="15.75" customHeight="1">
      <c r="A167" s="256"/>
      <c r="B167" s="256"/>
      <c r="C167" s="224"/>
      <c r="D167" s="17">
        <v>4040</v>
      </c>
      <c r="E167" s="17"/>
      <c r="F167" s="32" t="s">
        <v>47</v>
      </c>
      <c r="G167" s="16">
        <v>45342</v>
      </c>
      <c r="H167" s="15">
        <v>45341.25</v>
      </c>
      <c r="I167" s="51">
        <f t="shared" si="12"/>
        <v>0.9999834590445944</v>
      </c>
    </row>
    <row r="168" spans="1:9" s="1" customFormat="1" ht="14.25" customHeight="1">
      <c r="A168" s="256"/>
      <c r="B168" s="256"/>
      <c r="C168" s="224"/>
      <c r="D168" s="17">
        <v>4110</v>
      </c>
      <c r="E168" s="17"/>
      <c r="F168" s="32" t="s">
        <v>25</v>
      </c>
      <c r="G168" s="16">
        <v>121166</v>
      </c>
      <c r="H168" s="15">
        <v>120821.21</v>
      </c>
      <c r="I168" s="26">
        <f t="shared" si="12"/>
        <v>0.9971543997491046</v>
      </c>
    </row>
    <row r="169" spans="1:9" s="1" customFormat="1" ht="27" customHeight="1">
      <c r="A169" s="256"/>
      <c r="B169" s="256"/>
      <c r="C169" s="224"/>
      <c r="D169" s="17">
        <v>4120</v>
      </c>
      <c r="E169" s="17"/>
      <c r="F169" s="87" t="s">
        <v>41</v>
      </c>
      <c r="G169" s="16">
        <v>12555</v>
      </c>
      <c r="H169" s="15">
        <v>12451.8</v>
      </c>
      <c r="I169" s="26">
        <f t="shared" si="12"/>
        <v>0.9917801672640382</v>
      </c>
    </row>
    <row r="170" spans="1:9" s="1" customFormat="1" ht="14.25" customHeight="1">
      <c r="A170" s="256"/>
      <c r="B170" s="256"/>
      <c r="C170" s="224"/>
      <c r="D170" s="17">
        <v>4170</v>
      </c>
      <c r="E170" s="17"/>
      <c r="F170" s="32" t="s">
        <v>28</v>
      </c>
      <c r="G170" s="16">
        <v>8000</v>
      </c>
      <c r="H170" s="15">
        <v>7800</v>
      </c>
      <c r="I170" s="26">
        <f t="shared" si="12"/>
        <v>0.975</v>
      </c>
    </row>
    <row r="171" spans="1:9" s="1" customFormat="1" ht="15" customHeight="1">
      <c r="A171" s="256"/>
      <c r="B171" s="256"/>
      <c r="C171" s="224"/>
      <c r="D171" s="14">
        <v>4210</v>
      </c>
      <c r="E171" s="17"/>
      <c r="F171" s="68" t="s">
        <v>13</v>
      </c>
      <c r="G171" s="16">
        <v>20400</v>
      </c>
      <c r="H171" s="15">
        <v>20018.03</v>
      </c>
      <c r="I171" s="26">
        <f t="shared" si="12"/>
        <v>0.9812759803921568</v>
      </c>
    </row>
    <row r="172" spans="1:9" s="1" customFormat="1" ht="14.25" customHeight="1">
      <c r="A172" s="256"/>
      <c r="B172" s="256"/>
      <c r="C172" s="224"/>
      <c r="D172" s="17">
        <v>4260</v>
      </c>
      <c r="E172" s="17"/>
      <c r="F172" s="32" t="s">
        <v>14</v>
      </c>
      <c r="G172" s="16">
        <v>8961</v>
      </c>
      <c r="H172" s="15">
        <v>6575.23</v>
      </c>
      <c r="I172" s="26">
        <f t="shared" si="12"/>
        <v>0.7337607409887289</v>
      </c>
    </row>
    <row r="173" spans="1:9" s="1" customFormat="1" ht="18" customHeight="1">
      <c r="A173" s="256"/>
      <c r="B173" s="256"/>
      <c r="C173" s="224"/>
      <c r="D173" s="17">
        <v>4280</v>
      </c>
      <c r="E173" s="17"/>
      <c r="F173" s="32" t="s">
        <v>54</v>
      </c>
      <c r="G173" s="16">
        <v>2500</v>
      </c>
      <c r="H173" s="15">
        <v>1882.2</v>
      </c>
      <c r="I173" s="26">
        <f t="shared" si="12"/>
        <v>0.75288</v>
      </c>
    </row>
    <row r="174" spans="1:9" s="1" customFormat="1" ht="15.75" customHeight="1">
      <c r="A174" s="256"/>
      <c r="B174" s="256"/>
      <c r="C174" s="224"/>
      <c r="D174" s="14">
        <v>4300</v>
      </c>
      <c r="E174" s="17"/>
      <c r="F174" s="68" t="s">
        <v>15</v>
      </c>
      <c r="G174" s="16">
        <v>54895</v>
      </c>
      <c r="H174" s="15">
        <v>51529.31</v>
      </c>
      <c r="I174" s="26">
        <f t="shared" si="12"/>
        <v>0.9386885873030331</v>
      </c>
    </row>
    <row r="175" spans="1:9" s="1" customFormat="1" ht="41.25" customHeight="1">
      <c r="A175" s="256"/>
      <c r="B175" s="256"/>
      <c r="C175" s="224"/>
      <c r="D175" s="17">
        <v>4360</v>
      </c>
      <c r="E175" s="17"/>
      <c r="F175" s="32" t="s">
        <v>55</v>
      </c>
      <c r="G175" s="16">
        <v>1700</v>
      </c>
      <c r="H175" s="15">
        <v>1274.06</v>
      </c>
      <c r="I175" s="26">
        <f t="shared" si="12"/>
        <v>0.7494470588235294</v>
      </c>
    </row>
    <row r="176" spans="1:9" s="1" customFormat="1" ht="15.75" customHeight="1">
      <c r="A176" s="256"/>
      <c r="B176" s="256"/>
      <c r="C176" s="224"/>
      <c r="D176" s="17">
        <v>4410</v>
      </c>
      <c r="E176" s="17"/>
      <c r="F176" s="32" t="s">
        <v>56</v>
      </c>
      <c r="G176" s="16">
        <v>3086</v>
      </c>
      <c r="H176" s="15">
        <v>3085.87</v>
      </c>
      <c r="I176" s="26">
        <f t="shared" si="12"/>
        <v>0.9999578742709008</v>
      </c>
    </row>
    <row r="177" spans="1:9" s="1" customFormat="1" ht="15.75" customHeight="1">
      <c r="A177" s="256"/>
      <c r="B177" s="256"/>
      <c r="C177" s="224"/>
      <c r="D177" s="17">
        <v>4430</v>
      </c>
      <c r="E177" s="17"/>
      <c r="F177" s="32" t="s">
        <v>17</v>
      </c>
      <c r="G177" s="16">
        <v>406</v>
      </c>
      <c r="H177" s="15">
        <v>406</v>
      </c>
      <c r="I177" s="26">
        <f t="shared" si="12"/>
        <v>1</v>
      </c>
    </row>
    <row r="178" spans="1:9" s="1" customFormat="1" ht="16.5" customHeight="1">
      <c r="A178" s="256"/>
      <c r="B178" s="256"/>
      <c r="C178" s="224"/>
      <c r="D178" s="17">
        <v>4440</v>
      </c>
      <c r="E178" s="17"/>
      <c r="F178" s="32" t="s">
        <v>58</v>
      </c>
      <c r="G178" s="16">
        <v>17053</v>
      </c>
      <c r="H178" s="15">
        <v>17053</v>
      </c>
      <c r="I178" s="26">
        <f t="shared" si="12"/>
        <v>1</v>
      </c>
    </row>
    <row r="179" spans="1:9" s="1" customFormat="1" ht="30" customHeight="1">
      <c r="A179" s="256"/>
      <c r="B179" s="256"/>
      <c r="C179" s="224"/>
      <c r="D179" s="17">
        <v>4700</v>
      </c>
      <c r="E179" s="17"/>
      <c r="F179" s="32" t="s">
        <v>62</v>
      </c>
      <c r="G179" s="16">
        <v>4581</v>
      </c>
      <c r="H179" s="15">
        <v>4581</v>
      </c>
      <c r="I179" s="26">
        <f t="shared" si="12"/>
        <v>1</v>
      </c>
    </row>
    <row r="180" spans="1:9" s="1" customFormat="1" ht="30" customHeight="1">
      <c r="A180" s="256"/>
      <c r="B180" s="256"/>
      <c r="C180" s="156"/>
      <c r="D180" s="158">
        <v>4710</v>
      </c>
      <c r="E180" s="158"/>
      <c r="F180" s="182" t="s">
        <v>170</v>
      </c>
      <c r="G180" s="16">
        <v>3926</v>
      </c>
      <c r="H180" s="159">
        <v>3925.11</v>
      </c>
      <c r="I180" s="160">
        <f t="shared" si="12"/>
        <v>0.9997733061640347</v>
      </c>
    </row>
    <row r="181" spans="1:9" s="1" customFormat="1" ht="19.5" customHeight="1">
      <c r="A181" s="256"/>
      <c r="B181" s="256"/>
      <c r="C181" s="178">
        <v>75095</v>
      </c>
      <c r="D181" s="125"/>
      <c r="E181" s="125"/>
      <c r="F181" s="118" t="s">
        <v>23</v>
      </c>
      <c r="G181" s="88">
        <f>G182</f>
        <v>443734.75999999995</v>
      </c>
      <c r="H181" s="88">
        <f>H182</f>
        <v>402205.3300000001</v>
      </c>
      <c r="I181" s="89">
        <f t="shared" si="12"/>
        <v>0.9064093378666123</v>
      </c>
    </row>
    <row r="182" spans="1:9" s="1" customFormat="1" ht="15" customHeight="1">
      <c r="A182" s="256"/>
      <c r="B182" s="256"/>
      <c r="C182" s="252"/>
      <c r="D182" s="33"/>
      <c r="E182" s="20"/>
      <c r="F182" s="32" t="s">
        <v>12</v>
      </c>
      <c r="G182" s="49">
        <f>SUM(G183:G201)</f>
        <v>443734.75999999995</v>
      </c>
      <c r="H182" s="63">
        <f>SUM(H183:H201)</f>
        <v>402205.3300000001</v>
      </c>
      <c r="I182" s="50">
        <f t="shared" si="12"/>
        <v>0.9064093378666123</v>
      </c>
    </row>
    <row r="183" spans="1:9" s="1" customFormat="1" ht="32.25" customHeight="1">
      <c r="A183" s="256"/>
      <c r="B183" s="256"/>
      <c r="C183" s="252"/>
      <c r="D183" s="33">
        <v>3030</v>
      </c>
      <c r="E183" s="20" t="s">
        <v>65</v>
      </c>
      <c r="F183" s="68" t="s">
        <v>51</v>
      </c>
      <c r="G183" s="15">
        <v>78800</v>
      </c>
      <c r="H183" s="15">
        <v>77460</v>
      </c>
      <c r="I183" s="26">
        <f t="shared" si="12"/>
        <v>0.982994923857868</v>
      </c>
    </row>
    <row r="184" spans="1:9" s="1" customFormat="1" ht="24" customHeight="1">
      <c r="A184" s="256"/>
      <c r="B184" s="256"/>
      <c r="C184" s="252"/>
      <c r="D184" s="33">
        <v>4018</v>
      </c>
      <c r="E184" s="20"/>
      <c r="F184" s="32" t="s">
        <v>24</v>
      </c>
      <c r="G184" s="15">
        <v>2949</v>
      </c>
      <c r="H184" s="15">
        <v>2808.58</v>
      </c>
      <c r="I184" s="26">
        <f t="shared" si="12"/>
        <v>0.9523838589352323</v>
      </c>
    </row>
    <row r="185" spans="1:9" s="1" customFormat="1" ht="27" customHeight="1">
      <c r="A185" s="256"/>
      <c r="B185" s="256"/>
      <c r="C185" s="252"/>
      <c r="D185" s="33">
        <v>4019</v>
      </c>
      <c r="E185" s="20"/>
      <c r="F185" s="32" t="s">
        <v>24</v>
      </c>
      <c r="G185" s="15">
        <v>2007.48</v>
      </c>
      <c r="H185" s="15">
        <v>1911.88</v>
      </c>
      <c r="I185" s="26">
        <f t="shared" si="12"/>
        <v>0.952378105883994</v>
      </c>
    </row>
    <row r="186" spans="1:9" s="1" customFormat="1" ht="18" customHeight="1">
      <c r="A186" s="256"/>
      <c r="B186" s="256"/>
      <c r="C186" s="252"/>
      <c r="D186" s="33">
        <v>4100</v>
      </c>
      <c r="E186" s="20" t="s">
        <v>66</v>
      </c>
      <c r="F186" s="76"/>
      <c r="G186" s="15">
        <v>83770</v>
      </c>
      <c r="H186" s="15">
        <v>80950.43</v>
      </c>
      <c r="I186" s="26">
        <f t="shared" si="12"/>
        <v>0.9663415303808045</v>
      </c>
    </row>
    <row r="187" spans="1:9" s="1" customFormat="1" ht="16.5" customHeight="1">
      <c r="A187" s="256"/>
      <c r="B187" s="256"/>
      <c r="C187" s="252"/>
      <c r="D187" s="33">
        <v>4110</v>
      </c>
      <c r="E187" s="20"/>
      <c r="F187" s="32" t="s">
        <v>25</v>
      </c>
      <c r="G187" s="15">
        <v>7160</v>
      </c>
      <c r="H187" s="15">
        <v>6239.16</v>
      </c>
      <c r="I187" s="26">
        <f t="shared" si="12"/>
        <v>0.871391061452514</v>
      </c>
    </row>
    <row r="188" spans="1:9" s="1" customFormat="1" ht="15" customHeight="1">
      <c r="A188" s="256"/>
      <c r="B188" s="256"/>
      <c r="C188" s="252"/>
      <c r="D188" s="33">
        <v>4118</v>
      </c>
      <c r="E188" s="20"/>
      <c r="F188" s="32" t="s">
        <v>25</v>
      </c>
      <c r="G188" s="15">
        <v>504.24</v>
      </c>
      <c r="H188" s="15">
        <v>480.26</v>
      </c>
      <c r="I188" s="26">
        <f t="shared" si="12"/>
        <v>0.9524432809773123</v>
      </c>
    </row>
    <row r="189" spans="1:9" s="1" customFormat="1" ht="14.25" customHeight="1">
      <c r="A189" s="256"/>
      <c r="B189" s="256"/>
      <c r="C189" s="252"/>
      <c r="D189" s="33">
        <v>4119</v>
      </c>
      <c r="E189" s="20"/>
      <c r="F189" s="32" t="s">
        <v>25</v>
      </c>
      <c r="G189" s="15">
        <v>343.44</v>
      </c>
      <c r="H189" s="15">
        <v>326.98</v>
      </c>
      <c r="I189" s="26">
        <f t="shared" si="12"/>
        <v>0.9520731423247147</v>
      </c>
    </row>
    <row r="190" spans="1:9" s="1" customFormat="1" ht="30" customHeight="1">
      <c r="A190" s="256"/>
      <c r="B190" s="256"/>
      <c r="C190" s="252"/>
      <c r="D190" s="33">
        <v>4120</v>
      </c>
      <c r="E190" s="20"/>
      <c r="F190" s="87" t="s">
        <v>41</v>
      </c>
      <c r="G190" s="15">
        <v>430</v>
      </c>
      <c r="H190" s="15">
        <v>415.03</v>
      </c>
      <c r="I190" s="26">
        <f t="shared" si="12"/>
        <v>0.9651860465116279</v>
      </c>
    </row>
    <row r="191" spans="1:9" s="1" customFormat="1" ht="17.25" customHeight="1">
      <c r="A191" s="256"/>
      <c r="B191" s="256"/>
      <c r="C191" s="252"/>
      <c r="D191" s="33">
        <v>4128</v>
      </c>
      <c r="E191" s="20"/>
      <c r="F191" s="32" t="s">
        <v>67</v>
      </c>
      <c r="G191" s="15">
        <v>72.12</v>
      </c>
      <c r="H191" s="15">
        <v>68.69</v>
      </c>
      <c r="I191" s="26">
        <f t="shared" si="12"/>
        <v>0.9524403771491957</v>
      </c>
    </row>
    <row r="192" spans="1:9" s="1" customFormat="1" ht="18.75" customHeight="1">
      <c r="A192" s="256"/>
      <c r="B192" s="256"/>
      <c r="C192" s="252"/>
      <c r="D192" s="33">
        <v>4129</v>
      </c>
      <c r="E192" s="20"/>
      <c r="F192" s="32" t="s">
        <v>67</v>
      </c>
      <c r="G192" s="15">
        <v>49.32</v>
      </c>
      <c r="H192" s="15">
        <v>46.97</v>
      </c>
      <c r="I192" s="26">
        <f t="shared" si="12"/>
        <v>0.9523519870235199</v>
      </c>
    </row>
    <row r="193" spans="1:9" s="1" customFormat="1" ht="17.25" customHeight="1">
      <c r="A193" s="256"/>
      <c r="B193" s="256"/>
      <c r="C193" s="252"/>
      <c r="D193" s="33">
        <v>4170</v>
      </c>
      <c r="E193" s="20"/>
      <c r="F193" s="32" t="s">
        <v>28</v>
      </c>
      <c r="G193" s="15">
        <v>44000</v>
      </c>
      <c r="H193" s="15">
        <v>43115</v>
      </c>
      <c r="I193" s="26">
        <f t="shared" si="12"/>
        <v>0.9798863636363636</v>
      </c>
    </row>
    <row r="194" spans="1:9" ht="19.5" customHeight="1">
      <c r="A194" s="256"/>
      <c r="B194" s="256"/>
      <c r="C194" s="252"/>
      <c r="D194" s="34">
        <v>4210</v>
      </c>
      <c r="E194" s="20"/>
      <c r="F194" s="68" t="s">
        <v>13</v>
      </c>
      <c r="G194" s="15">
        <v>44000</v>
      </c>
      <c r="H194" s="15">
        <v>36357.93</v>
      </c>
      <c r="I194" s="26">
        <f t="shared" si="12"/>
        <v>0.8263165909090909</v>
      </c>
    </row>
    <row r="195" spans="1:9" ht="19.5" customHeight="1">
      <c r="A195" s="256"/>
      <c r="B195" s="256"/>
      <c r="C195" s="252"/>
      <c r="D195" s="34">
        <v>4270</v>
      </c>
      <c r="E195" s="65"/>
      <c r="F195" s="68" t="s">
        <v>29</v>
      </c>
      <c r="G195" s="159">
        <v>2865</v>
      </c>
      <c r="H195" s="159">
        <v>1200</v>
      </c>
      <c r="I195" s="160">
        <f t="shared" si="12"/>
        <v>0.418848167539267</v>
      </c>
    </row>
    <row r="196" spans="1:9" ht="18" customHeight="1">
      <c r="A196" s="256"/>
      <c r="B196" s="256"/>
      <c r="C196" s="252"/>
      <c r="D196" s="34">
        <v>4300</v>
      </c>
      <c r="E196" s="20" t="s">
        <v>15</v>
      </c>
      <c r="F196" s="68"/>
      <c r="G196" s="15">
        <v>147509.76</v>
      </c>
      <c r="H196" s="15">
        <v>127262.03</v>
      </c>
      <c r="I196" s="26">
        <f t="shared" si="12"/>
        <v>0.86273633690408</v>
      </c>
    </row>
    <row r="197" spans="1:9" ht="18" customHeight="1">
      <c r="A197" s="256"/>
      <c r="B197" s="256"/>
      <c r="C197" s="252"/>
      <c r="D197" s="34">
        <v>4430</v>
      </c>
      <c r="E197" s="65"/>
      <c r="F197" s="68" t="s">
        <v>17</v>
      </c>
      <c r="G197" s="211">
        <v>5000</v>
      </c>
      <c r="H197" s="211">
        <v>0</v>
      </c>
      <c r="I197" s="213">
        <f t="shared" si="12"/>
        <v>0</v>
      </c>
    </row>
    <row r="198" spans="1:9" ht="25.5" customHeight="1">
      <c r="A198" s="256"/>
      <c r="B198" s="256"/>
      <c r="C198" s="252"/>
      <c r="D198" s="34">
        <v>4610</v>
      </c>
      <c r="E198" s="20"/>
      <c r="F198" s="68" t="s">
        <v>68</v>
      </c>
      <c r="G198" s="15">
        <v>24000</v>
      </c>
      <c r="H198" s="15">
        <v>23491.58</v>
      </c>
      <c r="I198" s="26">
        <f t="shared" si="12"/>
        <v>0.9788158333333334</v>
      </c>
    </row>
    <row r="199" spans="1:9" ht="25.5" customHeight="1">
      <c r="A199" s="256"/>
      <c r="B199" s="256"/>
      <c r="C199" s="252"/>
      <c r="D199" s="34">
        <v>4710</v>
      </c>
      <c r="E199" s="65"/>
      <c r="F199" s="205" t="s">
        <v>170</v>
      </c>
      <c r="G199" s="159">
        <v>200</v>
      </c>
      <c r="H199" s="159">
        <v>0</v>
      </c>
      <c r="I199" s="160">
        <f t="shared" si="12"/>
        <v>0</v>
      </c>
    </row>
    <row r="200" spans="1:9" ht="25.5" customHeight="1">
      <c r="A200" s="256"/>
      <c r="B200" s="256"/>
      <c r="C200" s="252"/>
      <c r="D200" s="34">
        <v>4718</v>
      </c>
      <c r="E200" s="204"/>
      <c r="F200" s="205" t="s">
        <v>170</v>
      </c>
      <c r="G200" s="199">
        <v>44.16</v>
      </c>
      <c r="H200" s="159">
        <v>42.07</v>
      </c>
      <c r="I200" s="160">
        <f t="shared" si="12"/>
        <v>0.9526721014492754</v>
      </c>
    </row>
    <row r="201" spans="1:9" ht="25.5" customHeight="1">
      <c r="A201" s="257"/>
      <c r="B201" s="257"/>
      <c r="C201" s="252"/>
      <c r="D201" s="34">
        <v>4719</v>
      </c>
      <c r="E201" s="65"/>
      <c r="F201" s="205" t="s">
        <v>170</v>
      </c>
      <c r="G201" s="159">
        <v>30.24</v>
      </c>
      <c r="H201" s="159">
        <v>28.74</v>
      </c>
      <c r="I201" s="160">
        <f t="shared" si="12"/>
        <v>0.9503968253968254</v>
      </c>
    </row>
    <row r="202" spans="1:9" s="52" customFormat="1" ht="43.5" customHeight="1">
      <c r="A202" s="176">
        <v>7</v>
      </c>
      <c r="B202" s="177">
        <v>751</v>
      </c>
      <c r="C202" s="179"/>
      <c r="D202" s="269"/>
      <c r="E202" s="269"/>
      <c r="F202" s="119" t="s">
        <v>69</v>
      </c>
      <c r="G202" s="120">
        <f>G203</f>
        <v>2870</v>
      </c>
      <c r="H202" s="120">
        <f>H203</f>
        <v>2868.3700000000003</v>
      </c>
      <c r="I202" s="121">
        <f t="shared" si="12"/>
        <v>0.9994320557491291</v>
      </c>
    </row>
    <row r="203" spans="1:9" s="52" customFormat="1" ht="12" customHeight="1">
      <c r="A203" s="225"/>
      <c r="B203" s="225"/>
      <c r="C203" s="258">
        <v>75101</v>
      </c>
      <c r="D203" s="260"/>
      <c r="E203" s="129"/>
      <c r="F203" s="273" t="s">
        <v>163</v>
      </c>
      <c r="G203" s="243">
        <f>G205</f>
        <v>2870</v>
      </c>
      <c r="H203" s="243">
        <f>H205</f>
        <v>2868.3700000000003</v>
      </c>
      <c r="I203" s="241">
        <f t="shared" si="12"/>
        <v>0.9994320557491291</v>
      </c>
    </row>
    <row r="204" spans="1:9" s="52" customFormat="1" ht="30.75" customHeight="1">
      <c r="A204" s="225"/>
      <c r="B204" s="225"/>
      <c r="C204" s="258"/>
      <c r="D204" s="260"/>
      <c r="E204" s="129"/>
      <c r="F204" s="274"/>
      <c r="G204" s="243"/>
      <c r="H204" s="243"/>
      <c r="I204" s="241"/>
    </row>
    <row r="205" spans="1:9" s="2" customFormat="1" ht="18" customHeight="1">
      <c r="A205" s="225"/>
      <c r="B205" s="225"/>
      <c r="C205" s="225"/>
      <c r="D205" s="47"/>
      <c r="E205" s="47"/>
      <c r="F205" s="75" t="s">
        <v>12</v>
      </c>
      <c r="G205" s="23">
        <f>SUM(G206:G208)</f>
        <v>2870</v>
      </c>
      <c r="H205" s="23">
        <f>SUM(H206:H208)</f>
        <v>2868.3700000000003</v>
      </c>
      <c r="I205" s="50">
        <f>H205/G205</f>
        <v>0.9994320557491291</v>
      </c>
    </row>
    <row r="206" spans="1:9" s="2" customFormat="1" ht="24.75" customHeight="1">
      <c r="A206" s="225"/>
      <c r="B206" s="225"/>
      <c r="C206" s="225"/>
      <c r="D206" s="17">
        <v>4010</v>
      </c>
      <c r="E206" s="17"/>
      <c r="F206" s="32" t="s">
        <v>24</v>
      </c>
      <c r="G206" s="23">
        <v>2400.47</v>
      </c>
      <c r="H206" s="23">
        <v>2398.84</v>
      </c>
      <c r="I206" s="26">
        <f>H206/G206</f>
        <v>0.9993209663107643</v>
      </c>
    </row>
    <row r="207" spans="1:9" s="2" customFormat="1" ht="18" customHeight="1">
      <c r="A207" s="225"/>
      <c r="B207" s="225"/>
      <c r="C207" s="225"/>
      <c r="D207" s="17">
        <v>4110</v>
      </c>
      <c r="E207" s="17"/>
      <c r="F207" s="32" t="s">
        <v>25</v>
      </c>
      <c r="G207" s="23">
        <v>410.75</v>
      </c>
      <c r="H207" s="23">
        <v>410.75</v>
      </c>
      <c r="I207" s="26">
        <f>H207/G207</f>
        <v>1</v>
      </c>
    </row>
    <row r="208" spans="1:9" ht="29.25" customHeight="1">
      <c r="A208" s="225"/>
      <c r="B208" s="225"/>
      <c r="C208" s="225"/>
      <c r="D208" s="17">
        <v>4120</v>
      </c>
      <c r="E208" s="20">
        <v>4170</v>
      </c>
      <c r="F208" s="87" t="s">
        <v>41</v>
      </c>
      <c r="G208" s="15">
        <v>58.78</v>
      </c>
      <c r="H208" s="15">
        <v>58.78</v>
      </c>
      <c r="I208" s="26">
        <f>H208/G208</f>
        <v>1</v>
      </c>
    </row>
    <row r="209" spans="1:9" s="52" customFormat="1" ht="12" customHeight="1">
      <c r="A209" s="227">
        <v>8</v>
      </c>
      <c r="B209" s="245">
        <v>754</v>
      </c>
      <c r="C209" s="261"/>
      <c r="D209" s="261"/>
      <c r="E209" s="104"/>
      <c r="F209" s="250" t="s">
        <v>164</v>
      </c>
      <c r="G209" s="244">
        <f>G211+G213+G235+G238</f>
        <v>1434936.83</v>
      </c>
      <c r="H209" s="244">
        <f>H211+H213+H235+H238</f>
        <v>996869.7999999998</v>
      </c>
      <c r="I209" s="242">
        <f>H209/G209</f>
        <v>0.6947133693683225</v>
      </c>
    </row>
    <row r="210" spans="1:9" s="52" customFormat="1" ht="12" customHeight="1">
      <c r="A210" s="228"/>
      <c r="B210" s="228"/>
      <c r="C210" s="261"/>
      <c r="D210" s="261"/>
      <c r="E210" s="104"/>
      <c r="F210" s="251"/>
      <c r="G210" s="244"/>
      <c r="H210" s="244"/>
      <c r="I210" s="242"/>
    </row>
    <row r="211" spans="1:9" s="52" customFormat="1" ht="12" customHeight="1">
      <c r="A211" s="283"/>
      <c r="B211" s="284"/>
      <c r="C211" s="134">
        <v>75404</v>
      </c>
      <c r="D211" s="125"/>
      <c r="E211" s="125"/>
      <c r="F211" s="77" t="s">
        <v>71</v>
      </c>
      <c r="G211" s="132">
        <f>G212</f>
        <v>16000</v>
      </c>
      <c r="H211" s="132">
        <f>H212</f>
        <v>16000</v>
      </c>
      <c r="I211" s="89">
        <f>H211/G211</f>
        <v>1</v>
      </c>
    </row>
    <row r="212" spans="1:9" s="52" customFormat="1" ht="54.75" customHeight="1">
      <c r="A212" s="284"/>
      <c r="B212" s="284"/>
      <c r="C212" s="30"/>
      <c r="D212" s="47">
        <v>6170</v>
      </c>
      <c r="E212" s="47"/>
      <c r="F212" s="32" t="s">
        <v>72</v>
      </c>
      <c r="G212" s="23">
        <v>16000</v>
      </c>
      <c r="H212" s="23">
        <v>16000</v>
      </c>
      <c r="I212" s="50">
        <f>H212/G212</f>
        <v>1</v>
      </c>
    </row>
    <row r="213" spans="1:9" s="52" customFormat="1" ht="14.25" customHeight="1">
      <c r="A213" s="284"/>
      <c r="B213" s="284"/>
      <c r="C213" s="126">
        <v>75412</v>
      </c>
      <c r="D213" s="125"/>
      <c r="E213" s="125"/>
      <c r="F213" s="118" t="s">
        <v>73</v>
      </c>
      <c r="G213" s="88">
        <f>G214+G232</f>
        <v>1374949.83</v>
      </c>
      <c r="H213" s="88">
        <f>H214+H232</f>
        <v>977972.2299999999</v>
      </c>
      <c r="I213" s="89">
        <f aca="true" t="shared" si="13" ref="I213:I232">H213/G213</f>
        <v>0.711278483521104</v>
      </c>
    </row>
    <row r="214" spans="1:9" s="2" customFormat="1" ht="14.25" customHeight="1">
      <c r="A214" s="284"/>
      <c r="B214" s="284"/>
      <c r="C214" s="225"/>
      <c r="D214" s="47"/>
      <c r="E214" s="47"/>
      <c r="F214" s="32" t="s">
        <v>12</v>
      </c>
      <c r="G214" s="49">
        <f>SUM(G215:G231)</f>
        <v>607056.23</v>
      </c>
      <c r="H214" s="49">
        <f>SUM(H215:H231)</f>
        <v>559573.6299999999</v>
      </c>
      <c r="I214" s="50">
        <f t="shared" si="13"/>
        <v>0.9217822045908333</v>
      </c>
    </row>
    <row r="215" spans="1:9" s="2" customFormat="1" ht="81.75" customHeight="1">
      <c r="A215" s="284"/>
      <c r="B215" s="284"/>
      <c r="C215" s="225"/>
      <c r="D215" s="17">
        <v>2830</v>
      </c>
      <c r="E215" s="17"/>
      <c r="F215" s="32" t="s">
        <v>74</v>
      </c>
      <c r="G215" s="15">
        <v>4000</v>
      </c>
      <c r="H215" s="15">
        <v>4000</v>
      </c>
      <c r="I215" s="26">
        <f t="shared" si="13"/>
        <v>1</v>
      </c>
    </row>
    <row r="216" spans="1:9" ht="27" customHeight="1">
      <c r="A216" s="284"/>
      <c r="B216" s="284"/>
      <c r="C216" s="225"/>
      <c r="D216" s="17">
        <v>3020</v>
      </c>
      <c r="E216" s="20">
        <v>4010</v>
      </c>
      <c r="F216" s="32" t="s">
        <v>52</v>
      </c>
      <c r="G216" s="15">
        <v>36000</v>
      </c>
      <c r="H216" s="15">
        <v>35204.25</v>
      </c>
      <c r="I216" s="26">
        <f t="shared" si="13"/>
        <v>0.9778958333333333</v>
      </c>
    </row>
    <row r="217" spans="1:9" ht="30.75" customHeight="1">
      <c r="A217" s="284"/>
      <c r="B217" s="284"/>
      <c r="C217" s="225"/>
      <c r="D217" s="17">
        <v>4010</v>
      </c>
      <c r="E217" s="20">
        <v>4040</v>
      </c>
      <c r="F217" s="32" t="s">
        <v>24</v>
      </c>
      <c r="G217" s="15">
        <v>55930</v>
      </c>
      <c r="H217" s="15">
        <v>52378.43</v>
      </c>
      <c r="I217" s="26">
        <f t="shared" si="13"/>
        <v>0.9364997318076167</v>
      </c>
    </row>
    <row r="218" spans="1:9" ht="14.25" customHeight="1">
      <c r="A218" s="284"/>
      <c r="B218" s="284"/>
      <c r="C218" s="225"/>
      <c r="D218" s="17">
        <v>4040</v>
      </c>
      <c r="E218" s="20">
        <v>4110</v>
      </c>
      <c r="F218" s="32" t="s">
        <v>47</v>
      </c>
      <c r="G218" s="15">
        <v>4762</v>
      </c>
      <c r="H218" s="15">
        <v>4751.98</v>
      </c>
      <c r="I218" s="26">
        <f t="shared" si="13"/>
        <v>0.9978958420831583</v>
      </c>
    </row>
    <row r="219" spans="1:9" ht="15.75" customHeight="1">
      <c r="A219" s="284"/>
      <c r="B219" s="284"/>
      <c r="C219" s="225"/>
      <c r="D219" s="17">
        <v>4110</v>
      </c>
      <c r="E219" s="20">
        <v>4170</v>
      </c>
      <c r="F219" s="32" t="s">
        <v>25</v>
      </c>
      <c r="G219" s="15">
        <v>16180</v>
      </c>
      <c r="H219" s="15">
        <v>14408.85</v>
      </c>
      <c r="I219" s="26">
        <f t="shared" si="13"/>
        <v>0.890534610630408</v>
      </c>
    </row>
    <row r="220" spans="1:9" ht="25.5" customHeight="1">
      <c r="A220" s="284"/>
      <c r="B220" s="284"/>
      <c r="C220" s="225"/>
      <c r="D220" s="17">
        <v>4120</v>
      </c>
      <c r="E220" s="20"/>
      <c r="F220" s="87" t="s">
        <v>41</v>
      </c>
      <c r="G220" s="15">
        <v>2958</v>
      </c>
      <c r="H220" s="15">
        <v>1487.52</v>
      </c>
      <c r="I220" s="26">
        <f t="shared" si="13"/>
        <v>0.5028803245436105</v>
      </c>
    </row>
    <row r="221" spans="1:9" ht="15" customHeight="1">
      <c r="A221" s="284"/>
      <c r="B221" s="284"/>
      <c r="C221" s="225"/>
      <c r="D221" s="17">
        <v>4170</v>
      </c>
      <c r="E221" s="20"/>
      <c r="F221" s="32" t="s">
        <v>28</v>
      </c>
      <c r="G221" s="15">
        <v>65826</v>
      </c>
      <c r="H221" s="15">
        <v>64800</v>
      </c>
      <c r="I221" s="26">
        <f t="shared" si="13"/>
        <v>0.9844134536505332</v>
      </c>
    </row>
    <row r="222" spans="1:9" ht="14.25" customHeight="1">
      <c r="A222" s="284"/>
      <c r="B222" s="284"/>
      <c r="C222" s="225"/>
      <c r="D222" s="14">
        <v>4210</v>
      </c>
      <c r="E222" s="20"/>
      <c r="F222" s="68" t="s">
        <v>13</v>
      </c>
      <c r="G222" s="15">
        <v>269427.23</v>
      </c>
      <c r="H222" s="15">
        <v>261287.34</v>
      </c>
      <c r="I222" s="26">
        <f t="shared" si="13"/>
        <v>0.9697881687756654</v>
      </c>
    </row>
    <row r="223" spans="1:9" ht="14.25" customHeight="1">
      <c r="A223" s="284"/>
      <c r="B223" s="284"/>
      <c r="C223" s="225"/>
      <c r="D223" s="14">
        <v>4220</v>
      </c>
      <c r="E223" s="65"/>
      <c r="F223" s="68" t="s">
        <v>175</v>
      </c>
      <c r="G223" s="211">
        <v>200</v>
      </c>
      <c r="H223" s="211">
        <v>83.87</v>
      </c>
      <c r="I223" s="213">
        <f t="shared" si="13"/>
        <v>0.41935</v>
      </c>
    </row>
    <row r="224" spans="1:9" ht="14.25" customHeight="1">
      <c r="A224" s="284"/>
      <c r="B224" s="284"/>
      <c r="C224" s="225"/>
      <c r="D224" s="17">
        <v>4260</v>
      </c>
      <c r="E224" s="20"/>
      <c r="F224" s="32" t="s">
        <v>14</v>
      </c>
      <c r="G224" s="15">
        <v>43845</v>
      </c>
      <c r="H224" s="15">
        <v>30493.38</v>
      </c>
      <c r="I224" s="26">
        <f t="shared" si="13"/>
        <v>0.6954813547724941</v>
      </c>
    </row>
    <row r="225" spans="1:9" ht="18" customHeight="1">
      <c r="A225" s="284"/>
      <c r="B225" s="284"/>
      <c r="C225" s="225"/>
      <c r="D225" s="14">
        <v>4270</v>
      </c>
      <c r="E225" s="20"/>
      <c r="F225" s="68" t="s">
        <v>29</v>
      </c>
      <c r="G225" s="15">
        <v>38520</v>
      </c>
      <c r="H225" s="15">
        <v>31136.22</v>
      </c>
      <c r="I225" s="26">
        <f t="shared" si="13"/>
        <v>0.8083130841121495</v>
      </c>
    </row>
    <row r="226" spans="1:9" ht="15" customHeight="1">
      <c r="A226" s="284"/>
      <c r="B226" s="284"/>
      <c r="C226" s="225"/>
      <c r="D226" s="17">
        <v>4280</v>
      </c>
      <c r="E226" s="20"/>
      <c r="F226" s="32" t="s">
        <v>54</v>
      </c>
      <c r="G226" s="15">
        <v>12000</v>
      </c>
      <c r="H226" s="15">
        <v>9400</v>
      </c>
      <c r="I226" s="26">
        <f t="shared" si="13"/>
        <v>0.7833333333333333</v>
      </c>
    </row>
    <row r="227" spans="1:9" ht="16.5" customHeight="1">
      <c r="A227" s="284"/>
      <c r="B227" s="284"/>
      <c r="C227" s="225"/>
      <c r="D227" s="14">
        <v>4300</v>
      </c>
      <c r="E227" s="20"/>
      <c r="F227" s="68" t="s">
        <v>15</v>
      </c>
      <c r="G227" s="15">
        <v>30473</v>
      </c>
      <c r="H227" s="15">
        <v>26170.2</v>
      </c>
      <c r="I227" s="26">
        <f t="shared" si="13"/>
        <v>0.8587995930824008</v>
      </c>
    </row>
    <row r="228" spans="1:9" s="1" customFormat="1" ht="14.25" customHeight="1">
      <c r="A228" s="284"/>
      <c r="B228" s="284"/>
      <c r="C228" s="225"/>
      <c r="D228" s="17">
        <v>4360</v>
      </c>
      <c r="E228" s="20"/>
      <c r="F228" s="32" t="s">
        <v>75</v>
      </c>
      <c r="G228" s="15">
        <v>500</v>
      </c>
      <c r="H228" s="15">
        <v>162.36</v>
      </c>
      <c r="I228" s="26">
        <f t="shared" si="13"/>
        <v>0.32472</v>
      </c>
    </row>
    <row r="229" spans="1:9" s="1" customFormat="1" ht="15.75" customHeight="1">
      <c r="A229" s="284"/>
      <c r="B229" s="284"/>
      <c r="C229" s="225"/>
      <c r="D229" s="17">
        <v>4430</v>
      </c>
      <c r="E229" s="20"/>
      <c r="F229" s="32" t="s">
        <v>17</v>
      </c>
      <c r="G229" s="15">
        <v>22780</v>
      </c>
      <c r="H229" s="15">
        <v>21032.1</v>
      </c>
      <c r="I229" s="26">
        <f t="shared" si="13"/>
        <v>0.923270412642669</v>
      </c>
    </row>
    <row r="230" spans="1:9" s="1" customFormat="1" ht="15.75" customHeight="1">
      <c r="A230" s="284"/>
      <c r="B230" s="284"/>
      <c r="C230" s="225"/>
      <c r="D230" s="17">
        <v>4440</v>
      </c>
      <c r="E230" s="31"/>
      <c r="F230" s="32" t="s">
        <v>58</v>
      </c>
      <c r="G230" s="16">
        <v>2610</v>
      </c>
      <c r="H230" s="16">
        <v>2325.39</v>
      </c>
      <c r="I230" s="26">
        <f t="shared" si="13"/>
        <v>0.8909540229885057</v>
      </c>
    </row>
    <row r="231" spans="1:9" s="1" customFormat="1" ht="36" customHeight="1">
      <c r="A231" s="284"/>
      <c r="B231" s="284"/>
      <c r="C231" s="225"/>
      <c r="D231" s="158">
        <v>4710</v>
      </c>
      <c r="E231" s="31"/>
      <c r="F231" s="182" t="s">
        <v>170</v>
      </c>
      <c r="G231" s="16">
        <v>1045</v>
      </c>
      <c r="H231" s="16">
        <v>451.74</v>
      </c>
      <c r="I231" s="160">
        <f t="shared" si="13"/>
        <v>0.43228708133971294</v>
      </c>
    </row>
    <row r="232" spans="1:9" s="1" customFormat="1" ht="15.75" customHeight="1">
      <c r="A232" s="284"/>
      <c r="B232" s="284"/>
      <c r="C232" s="225"/>
      <c r="D232" s="47"/>
      <c r="E232" s="47"/>
      <c r="F232" s="32" t="s">
        <v>76</v>
      </c>
      <c r="G232" s="49">
        <f>SUM(G233:G234)</f>
        <v>767893.6</v>
      </c>
      <c r="H232" s="211">
        <f>SUM(H233:H234)</f>
        <v>418398.6</v>
      </c>
      <c r="I232" s="50">
        <f t="shared" si="13"/>
        <v>0.5448653303009687</v>
      </c>
    </row>
    <row r="233" spans="1:9" s="1" customFormat="1" ht="28.5" customHeight="1">
      <c r="A233" s="284"/>
      <c r="B233" s="284"/>
      <c r="C233" s="225"/>
      <c r="D233" s="209">
        <v>6050</v>
      </c>
      <c r="E233" s="209"/>
      <c r="F233" s="208" t="s">
        <v>38</v>
      </c>
      <c r="G233" s="211">
        <v>23000</v>
      </c>
      <c r="H233" s="211">
        <v>0</v>
      </c>
      <c r="I233" s="213">
        <f>H233/G233</f>
        <v>0</v>
      </c>
    </row>
    <row r="234" spans="1:9" s="1" customFormat="1" ht="28.5" customHeight="1">
      <c r="A234" s="284"/>
      <c r="B234" s="284"/>
      <c r="C234" s="225"/>
      <c r="D234" s="47">
        <v>6060</v>
      </c>
      <c r="E234" s="47"/>
      <c r="F234" s="32" t="s">
        <v>38</v>
      </c>
      <c r="G234" s="49">
        <v>744893.6</v>
      </c>
      <c r="H234" s="49">
        <v>418398.6</v>
      </c>
      <c r="I234" s="50">
        <f aca="true" t="shared" si="14" ref="I234:I245">H234/G234</f>
        <v>0.5616890788160886</v>
      </c>
    </row>
    <row r="235" spans="1:9" s="1" customFormat="1" ht="16.5" customHeight="1">
      <c r="A235" s="284"/>
      <c r="B235" s="284"/>
      <c r="C235" s="126">
        <v>75414</v>
      </c>
      <c r="D235" s="125"/>
      <c r="E235" s="125"/>
      <c r="F235" s="118" t="s">
        <v>79</v>
      </c>
      <c r="G235" s="88">
        <f>G236</f>
        <v>2500</v>
      </c>
      <c r="H235" s="88">
        <f>H236</f>
        <v>0</v>
      </c>
      <c r="I235" s="89">
        <f t="shared" si="14"/>
        <v>0</v>
      </c>
    </row>
    <row r="236" spans="1:9" s="1" customFormat="1" ht="15.75" customHeight="1">
      <c r="A236" s="284"/>
      <c r="B236" s="284"/>
      <c r="C236" s="225"/>
      <c r="D236" s="47"/>
      <c r="E236" s="47"/>
      <c r="F236" s="32" t="s">
        <v>12</v>
      </c>
      <c r="G236" s="49">
        <f>SUM(G237:G237)</f>
        <v>2500</v>
      </c>
      <c r="H236" s="49">
        <f>SUM(H237:H237)</f>
        <v>0</v>
      </c>
      <c r="I236" s="50">
        <f t="shared" si="14"/>
        <v>0</v>
      </c>
    </row>
    <row r="237" spans="1:9" s="1" customFormat="1" ht="18" customHeight="1">
      <c r="A237" s="284"/>
      <c r="B237" s="284"/>
      <c r="C237" s="225"/>
      <c r="D237" s="47">
        <v>4210</v>
      </c>
      <c r="E237" s="47"/>
      <c r="F237" s="32" t="s">
        <v>13</v>
      </c>
      <c r="G237" s="49">
        <v>2500</v>
      </c>
      <c r="H237" s="49">
        <v>0</v>
      </c>
      <c r="I237" s="50">
        <f t="shared" si="14"/>
        <v>0</v>
      </c>
    </row>
    <row r="238" spans="1:9" s="2" customFormat="1" ht="16.5" customHeight="1">
      <c r="A238" s="284"/>
      <c r="B238" s="284"/>
      <c r="C238" s="134">
        <v>75421</v>
      </c>
      <c r="D238" s="125"/>
      <c r="E238" s="126"/>
      <c r="F238" s="118" t="s">
        <v>80</v>
      </c>
      <c r="G238" s="88">
        <f>G239</f>
        <v>41487</v>
      </c>
      <c r="H238" s="88">
        <f>H239</f>
        <v>2897.57</v>
      </c>
      <c r="I238" s="89">
        <f t="shared" si="14"/>
        <v>0.0698428423361535</v>
      </c>
    </row>
    <row r="239" spans="1:9" s="2" customFormat="1" ht="16.5" customHeight="1">
      <c r="A239" s="284"/>
      <c r="B239" s="284"/>
      <c r="C239" s="224"/>
      <c r="D239" s="47"/>
      <c r="E239" s="20"/>
      <c r="F239" s="32" t="s">
        <v>12</v>
      </c>
      <c r="G239" s="49">
        <f>SUM(G240:G243)</f>
        <v>41487</v>
      </c>
      <c r="H239" s="49">
        <f>SUM(H240:H243)</f>
        <v>2897.57</v>
      </c>
      <c r="I239" s="50">
        <f t="shared" si="14"/>
        <v>0.0698428423361535</v>
      </c>
    </row>
    <row r="240" spans="1:9" s="2" customFormat="1" ht="16.5" customHeight="1">
      <c r="A240" s="284"/>
      <c r="B240" s="284"/>
      <c r="C240" s="224"/>
      <c r="D240" s="14">
        <v>4210</v>
      </c>
      <c r="E240" s="31"/>
      <c r="F240" s="68" t="s">
        <v>13</v>
      </c>
      <c r="G240" s="16">
        <v>5000</v>
      </c>
      <c r="H240" s="16">
        <v>460.81</v>
      </c>
      <c r="I240" s="26">
        <f t="shared" si="14"/>
        <v>0.092162</v>
      </c>
    </row>
    <row r="241" spans="1:9" s="2" customFormat="1" ht="16.5" customHeight="1">
      <c r="A241" s="284"/>
      <c r="B241" s="284"/>
      <c r="C241" s="224"/>
      <c r="D241" s="14">
        <v>4300</v>
      </c>
      <c r="E241" s="31"/>
      <c r="F241" s="68" t="s">
        <v>15</v>
      </c>
      <c r="G241" s="16">
        <v>3000</v>
      </c>
      <c r="H241" s="16">
        <v>2156.32</v>
      </c>
      <c r="I241" s="26">
        <f t="shared" si="14"/>
        <v>0.7187733333333334</v>
      </c>
    </row>
    <row r="242" spans="1:9" s="2" customFormat="1" ht="15.75" customHeight="1">
      <c r="A242" s="284"/>
      <c r="B242" s="284"/>
      <c r="C242" s="224"/>
      <c r="D242" s="17">
        <v>4360</v>
      </c>
      <c r="E242" s="31"/>
      <c r="F242" s="32" t="s">
        <v>81</v>
      </c>
      <c r="G242" s="16">
        <v>500</v>
      </c>
      <c r="H242" s="16">
        <v>280.44</v>
      </c>
      <c r="I242" s="26">
        <f t="shared" si="14"/>
        <v>0.56088</v>
      </c>
    </row>
    <row r="243" spans="1:9" s="2" customFormat="1" ht="12.75" customHeight="1">
      <c r="A243" s="284"/>
      <c r="B243" s="284"/>
      <c r="C243" s="224"/>
      <c r="D243" s="17">
        <v>4810</v>
      </c>
      <c r="E243" s="31"/>
      <c r="F243" s="32" t="s">
        <v>82</v>
      </c>
      <c r="G243" s="23">
        <v>32987</v>
      </c>
      <c r="H243" s="23">
        <v>0</v>
      </c>
      <c r="I243" s="26">
        <f t="shared" si="14"/>
        <v>0</v>
      </c>
    </row>
    <row r="244" spans="1:9" s="52" customFormat="1" ht="16.5" customHeight="1">
      <c r="A244" s="105">
        <v>9</v>
      </c>
      <c r="B244" s="100">
        <v>757</v>
      </c>
      <c r="C244" s="96"/>
      <c r="D244" s="96"/>
      <c r="E244" s="96"/>
      <c r="F244" s="103" t="s">
        <v>83</v>
      </c>
      <c r="G244" s="98">
        <f>G245</f>
        <v>563080</v>
      </c>
      <c r="H244" s="98">
        <f>H245</f>
        <v>327254.67</v>
      </c>
      <c r="I244" s="99">
        <f t="shared" si="14"/>
        <v>0.5811868118207004</v>
      </c>
    </row>
    <row r="245" spans="1:9" s="52" customFormat="1" ht="16.5" customHeight="1">
      <c r="A245" s="225"/>
      <c r="B245" s="225"/>
      <c r="C245" s="258">
        <v>75702</v>
      </c>
      <c r="D245" s="260"/>
      <c r="E245" s="129"/>
      <c r="F245" s="281" t="s">
        <v>84</v>
      </c>
      <c r="G245" s="243">
        <f>G247</f>
        <v>563080</v>
      </c>
      <c r="H245" s="243">
        <f>H247</f>
        <v>327254.67</v>
      </c>
      <c r="I245" s="241">
        <f t="shared" si="14"/>
        <v>0.5811868118207004</v>
      </c>
    </row>
    <row r="246" spans="1:9" s="52" customFormat="1" ht="29.25" customHeight="1">
      <c r="A246" s="225"/>
      <c r="B246" s="225"/>
      <c r="C246" s="258"/>
      <c r="D246" s="260"/>
      <c r="E246" s="129"/>
      <c r="F246" s="282"/>
      <c r="G246" s="243"/>
      <c r="H246" s="243"/>
      <c r="I246" s="241"/>
    </row>
    <row r="247" spans="1:9" s="52" customFormat="1" ht="42" customHeight="1">
      <c r="A247" s="225"/>
      <c r="B247" s="225"/>
      <c r="C247" s="47"/>
      <c r="D247" s="47">
        <v>8110</v>
      </c>
      <c r="E247" s="20">
        <v>8070</v>
      </c>
      <c r="F247" s="75" t="s">
        <v>85</v>
      </c>
      <c r="G247" s="49">
        <v>563080</v>
      </c>
      <c r="H247" s="49">
        <v>327254.67</v>
      </c>
      <c r="I247" s="50">
        <f>H247/G247</f>
        <v>0.5811868118207004</v>
      </c>
    </row>
    <row r="248" spans="1:9" s="52" customFormat="1" ht="19.5" customHeight="1">
      <c r="A248" s="105">
        <v>10</v>
      </c>
      <c r="B248" s="100">
        <v>801</v>
      </c>
      <c r="C248" s="96"/>
      <c r="D248" s="96"/>
      <c r="E248" s="96"/>
      <c r="F248" s="101" t="s">
        <v>86</v>
      </c>
      <c r="G248" s="98">
        <f>G249+G274+G292+G316+G326+G333+G347+G357+G369+G373</f>
        <v>32401682.28</v>
      </c>
      <c r="H248" s="98">
        <f>H249+H274+H292+H316+H326+H333+H347+H357+H369+H373</f>
        <v>31277306.28000001</v>
      </c>
      <c r="I248" s="99">
        <f aca="true" t="shared" si="15" ref="I248:I274">H248/G248</f>
        <v>0.9652988387984406</v>
      </c>
    </row>
    <row r="249" spans="1:9" s="52" customFormat="1" ht="17.25" customHeight="1">
      <c r="A249" s="290" t="s">
        <v>87</v>
      </c>
      <c r="B249" s="291"/>
      <c r="C249" s="126">
        <v>80101</v>
      </c>
      <c r="D249" s="125"/>
      <c r="E249" s="125"/>
      <c r="F249" s="79" t="s">
        <v>88</v>
      </c>
      <c r="G249" s="88">
        <f>G250+G271</f>
        <v>20619178.23</v>
      </c>
      <c r="H249" s="88">
        <f>H250+H271</f>
        <v>20110420.890000004</v>
      </c>
      <c r="I249" s="89">
        <f t="shared" si="15"/>
        <v>0.9753260127864952</v>
      </c>
    </row>
    <row r="250" spans="1:9" s="2" customFormat="1" ht="14.25" customHeight="1">
      <c r="A250" s="292"/>
      <c r="B250" s="293"/>
      <c r="C250" s="225"/>
      <c r="D250" s="47"/>
      <c r="E250" s="47"/>
      <c r="F250" s="80" t="s">
        <v>12</v>
      </c>
      <c r="G250" s="49">
        <f>SUM(G251:G270)</f>
        <v>20392127.23</v>
      </c>
      <c r="H250" s="49">
        <f>SUM(H251:H270)</f>
        <v>19976627.900000006</v>
      </c>
      <c r="I250" s="50">
        <f t="shared" si="15"/>
        <v>0.9796245224780311</v>
      </c>
    </row>
    <row r="251" spans="1:9" s="2" customFormat="1" ht="30" customHeight="1">
      <c r="A251" s="292"/>
      <c r="B251" s="293"/>
      <c r="C251" s="225"/>
      <c r="D251" s="158">
        <v>2957</v>
      </c>
      <c r="E251" s="158"/>
      <c r="F251" s="80" t="s">
        <v>182</v>
      </c>
      <c r="G251" s="159">
        <v>423.54</v>
      </c>
      <c r="H251" s="159">
        <v>423.54</v>
      </c>
      <c r="I251" s="160">
        <f t="shared" si="15"/>
        <v>1</v>
      </c>
    </row>
    <row r="252" spans="1:9" s="2" customFormat="1" ht="27.75" customHeight="1">
      <c r="A252" s="292"/>
      <c r="B252" s="293"/>
      <c r="C252" s="225"/>
      <c r="D252" s="17">
        <v>3020</v>
      </c>
      <c r="E252" s="17"/>
      <c r="F252" s="80" t="s">
        <v>52</v>
      </c>
      <c r="G252" s="15">
        <v>824454</v>
      </c>
      <c r="H252" s="15">
        <v>783011.03</v>
      </c>
      <c r="I252" s="26">
        <f t="shared" si="15"/>
        <v>0.9497328292421409</v>
      </c>
    </row>
    <row r="253" spans="1:9" ht="24.75" customHeight="1">
      <c r="A253" s="292"/>
      <c r="B253" s="293"/>
      <c r="C253" s="225"/>
      <c r="D253" s="17">
        <v>4010</v>
      </c>
      <c r="E253" s="20">
        <v>4010</v>
      </c>
      <c r="F253" s="80" t="s">
        <v>24</v>
      </c>
      <c r="G253" s="15">
        <v>12950830</v>
      </c>
      <c r="H253" s="15">
        <v>12831492.94</v>
      </c>
      <c r="I253" s="26">
        <f t="shared" si="15"/>
        <v>0.9907853736015375</v>
      </c>
    </row>
    <row r="254" spans="1:9" ht="16.5" customHeight="1">
      <c r="A254" s="292"/>
      <c r="B254" s="293"/>
      <c r="C254" s="225"/>
      <c r="D254" s="17">
        <v>4040</v>
      </c>
      <c r="E254" s="20">
        <v>4040</v>
      </c>
      <c r="F254" s="32" t="s">
        <v>47</v>
      </c>
      <c r="G254" s="15">
        <v>921489</v>
      </c>
      <c r="H254" s="15">
        <v>921485.69</v>
      </c>
      <c r="I254" s="26">
        <f t="shared" si="15"/>
        <v>0.9999964079875071</v>
      </c>
    </row>
    <row r="255" spans="1:9" ht="21.75" customHeight="1">
      <c r="A255" s="292"/>
      <c r="B255" s="293"/>
      <c r="C255" s="225"/>
      <c r="D255" s="17">
        <v>4110</v>
      </c>
      <c r="E255" s="20"/>
      <c r="F255" s="32" t="s">
        <v>25</v>
      </c>
      <c r="G255" s="15">
        <v>2390955</v>
      </c>
      <c r="H255" s="15">
        <v>2362237.84</v>
      </c>
      <c r="I255" s="26">
        <f t="shared" si="15"/>
        <v>0.9879892511569645</v>
      </c>
    </row>
    <row r="256" spans="1:9" ht="29.25" customHeight="1">
      <c r="A256" s="292"/>
      <c r="B256" s="293"/>
      <c r="C256" s="225"/>
      <c r="D256" s="17">
        <v>4120</v>
      </c>
      <c r="E256" s="20">
        <v>4110</v>
      </c>
      <c r="F256" s="87" t="s">
        <v>41</v>
      </c>
      <c r="G256" s="15">
        <v>272007</v>
      </c>
      <c r="H256" s="15">
        <v>241181.65</v>
      </c>
      <c r="I256" s="26">
        <f t="shared" si="15"/>
        <v>0.8866744238199752</v>
      </c>
    </row>
    <row r="257" spans="1:9" ht="17.25" customHeight="1">
      <c r="A257" s="292"/>
      <c r="B257" s="293"/>
      <c r="C257" s="225"/>
      <c r="D257" s="17">
        <v>4170</v>
      </c>
      <c r="E257" s="20">
        <v>4170</v>
      </c>
      <c r="F257" s="32" t="s">
        <v>28</v>
      </c>
      <c r="G257" s="15">
        <v>33226</v>
      </c>
      <c r="H257" s="15">
        <v>29374</v>
      </c>
      <c r="I257" s="26">
        <f t="shared" si="15"/>
        <v>0.884066694757118</v>
      </c>
    </row>
    <row r="258" spans="1:9" ht="16.5" customHeight="1">
      <c r="A258" s="292"/>
      <c r="B258" s="293"/>
      <c r="C258" s="225"/>
      <c r="D258" s="14">
        <v>4210</v>
      </c>
      <c r="E258" s="20"/>
      <c r="F258" s="68" t="s">
        <v>13</v>
      </c>
      <c r="G258" s="15">
        <v>478070</v>
      </c>
      <c r="H258" s="15">
        <v>464165.96</v>
      </c>
      <c r="I258" s="26">
        <f t="shared" si="15"/>
        <v>0.9709163093270861</v>
      </c>
    </row>
    <row r="259" spans="1:9" ht="25.5">
      <c r="A259" s="292"/>
      <c r="B259" s="293"/>
      <c r="C259" s="225"/>
      <c r="D259" s="17">
        <v>4240</v>
      </c>
      <c r="E259" s="20"/>
      <c r="F259" s="32" t="s">
        <v>89</v>
      </c>
      <c r="G259" s="15">
        <v>626224</v>
      </c>
      <c r="H259" s="15">
        <v>517321.76</v>
      </c>
      <c r="I259" s="26">
        <f t="shared" si="15"/>
        <v>0.8260969876593679</v>
      </c>
    </row>
    <row r="260" spans="1:9" ht="18" customHeight="1">
      <c r="A260" s="292"/>
      <c r="B260" s="293"/>
      <c r="C260" s="225"/>
      <c r="D260" s="17">
        <v>4260</v>
      </c>
      <c r="E260" s="20"/>
      <c r="F260" s="32" t="s">
        <v>14</v>
      </c>
      <c r="G260" s="15">
        <v>431158</v>
      </c>
      <c r="H260" s="15">
        <v>420953.96</v>
      </c>
      <c r="I260" s="26">
        <f t="shared" si="15"/>
        <v>0.9763334090982888</v>
      </c>
    </row>
    <row r="261" spans="1:9" ht="16.5" customHeight="1">
      <c r="A261" s="292"/>
      <c r="B261" s="293"/>
      <c r="C261" s="225"/>
      <c r="D261" s="14">
        <v>4270</v>
      </c>
      <c r="E261" s="20"/>
      <c r="F261" s="68" t="s">
        <v>29</v>
      </c>
      <c r="G261" s="15">
        <v>112714.69</v>
      </c>
      <c r="H261" s="15">
        <v>108931.3</v>
      </c>
      <c r="I261" s="26">
        <f t="shared" si="15"/>
        <v>0.9664339226768046</v>
      </c>
    </row>
    <row r="262" spans="1:9" ht="15.75" customHeight="1">
      <c r="A262" s="292"/>
      <c r="B262" s="293"/>
      <c r="C262" s="225"/>
      <c r="D262" s="17">
        <v>4280</v>
      </c>
      <c r="E262" s="20"/>
      <c r="F262" s="32" t="s">
        <v>54</v>
      </c>
      <c r="G262" s="15">
        <v>14423</v>
      </c>
      <c r="H262" s="15">
        <v>14412.3</v>
      </c>
      <c r="I262" s="26">
        <f t="shared" si="15"/>
        <v>0.99925812937669</v>
      </c>
    </row>
    <row r="263" spans="1:9" ht="18" customHeight="1">
      <c r="A263" s="292"/>
      <c r="B263" s="293"/>
      <c r="C263" s="225"/>
      <c r="D263" s="14">
        <v>4300</v>
      </c>
      <c r="E263" s="20"/>
      <c r="F263" s="68" t="s">
        <v>15</v>
      </c>
      <c r="G263" s="15">
        <v>371812</v>
      </c>
      <c r="H263" s="15">
        <v>367785.44</v>
      </c>
      <c r="I263" s="26">
        <f t="shared" si="15"/>
        <v>0.9891704409755467</v>
      </c>
    </row>
    <row r="264" spans="1:9" ht="16.5" customHeight="1">
      <c r="A264" s="292"/>
      <c r="B264" s="293"/>
      <c r="C264" s="225"/>
      <c r="D264" s="17">
        <v>4360</v>
      </c>
      <c r="E264" s="20"/>
      <c r="F264" s="68" t="s">
        <v>44</v>
      </c>
      <c r="G264" s="15">
        <v>25968</v>
      </c>
      <c r="H264" s="15">
        <v>24081.03</v>
      </c>
      <c r="I264" s="26">
        <f t="shared" si="15"/>
        <v>0.927334796672828</v>
      </c>
    </row>
    <row r="265" spans="1:9" ht="16.5" customHeight="1">
      <c r="A265" s="292"/>
      <c r="B265" s="293"/>
      <c r="C265" s="225"/>
      <c r="D265" s="17">
        <v>4410</v>
      </c>
      <c r="E265" s="20"/>
      <c r="F265" s="32" t="s">
        <v>56</v>
      </c>
      <c r="G265" s="15">
        <v>19752</v>
      </c>
      <c r="H265" s="15">
        <v>17870.1</v>
      </c>
      <c r="I265" s="26">
        <f t="shared" si="15"/>
        <v>0.9047235722964763</v>
      </c>
    </row>
    <row r="266" spans="1:9" ht="18.75" customHeight="1">
      <c r="A266" s="292"/>
      <c r="B266" s="293"/>
      <c r="C266" s="225"/>
      <c r="D266" s="17">
        <v>4430</v>
      </c>
      <c r="E266" s="20"/>
      <c r="F266" s="32" t="s">
        <v>17</v>
      </c>
      <c r="G266" s="15">
        <v>45579</v>
      </c>
      <c r="H266" s="15">
        <v>45576.56</v>
      </c>
      <c r="I266" s="26">
        <f t="shared" si="15"/>
        <v>0.9999464665745189</v>
      </c>
    </row>
    <row r="267" spans="1:9" ht="19.5" customHeight="1">
      <c r="A267" s="292"/>
      <c r="B267" s="293"/>
      <c r="C267" s="225"/>
      <c r="D267" s="17">
        <v>4440</v>
      </c>
      <c r="E267" s="20"/>
      <c r="F267" s="32" t="s">
        <v>58</v>
      </c>
      <c r="G267" s="15">
        <v>765222</v>
      </c>
      <c r="H267" s="15">
        <v>765222</v>
      </c>
      <c r="I267" s="26">
        <f t="shared" si="15"/>
        <v>1</v>
      </c>
    </row>
    <row r="268" spans="1:9" ht="39.75" customHeight="1">
      <c r="A268" s="292"/>
      <c r="B268" s="293"/>
      <c r="C268" s="225"/>
      <c r="D268" s="209">
        <v>4600</v>
      </c>
      <c r="E268" s="65"/>
      <c r="F268" s="208" t="s">
        <v>172</v>
      </c>
      <c r="G268" s="211">
        <v>7047</v>
      </c>
      <c r="H268" s="211">
        <v>7047</v>
      </c>
      <c r="I268" s="213">
        <f t="shared" si="15"/>
        <v>1</v>
      </c>
    </row>
    <row r="269" spans="1:9" ht="25.5">
      <c r="A269" s="292"/>
      <c r="B269" s="293"/>
      <c r="C269" s="225"/>
      <c r="D269" s="17">
        <v>4700</v>
      </c>
      <c r="E269" s="20"/>
      <c r="F269" s="32" t="s">
        <v>62</v>
      </c>
      <c r="G269" s="15">
        <v>10173</v>
      </c>
      <c r="H269" s="15">
        <v>9671</v>
      </c>
      <c r="I269" s="26">
        <f t="shared" si="15"/>
        <v>0.9506536911432223</v>
      </c>
    </row>
    <row r="270" spans="1:9" ht="25.5">
      <c r="A270" s="292"/>
      <c r="B270" s="293"/>
      <c r="C270" s="225"/>
      <c r="D270" s="17">
        <v>4710</v>
      </c>
      <c r="E270" s="20"/>
      <c r="F270" s="182" t="s">
        <v>170</v>
      </c>
      <c r="G270" s="15">
        <v>90600</v>
      </c>
      <c r="H270" s="15">
        <v>44382.8</v>
      </c>
      <c r="I270" s="26">
        <f t="shared" si="15"/>
        <v>0.48987637969094927</v>
      </c>
    </row>
    <row r="271" spans="1:9" s="52" customFormat="1" ht="32.25" customHeight="1">
      <c r="A271" s="292"/>
      <c r="B271" s="293"/>
      <c r="C271" s="225"/>
      <c r="D271" s="47"/>
      <c r="E271" s="20"/>
      <c r="F271" s="32" t="s">
        <v>76</v>
      </c>
      <c r="G271" s="49">
        <f>G272+G273</f>
        <v>227051</v>
      </c>
      <c r="H271" s="49">
        <f>H272+H273</f>
        <v>133792.99</v>
      </c>
      <c r="I271" s="50">
        <f t="shared" si="15"/>
        <v>0.5892640419993745</v>
      </c>
    </row>
    <row r="272" spans="1:9" s="52" customFormat="1" ht="32.25" customHeight="1">
      <c r="A272" s="292"/>
      <c r="B272" s="293"/>
      <c r="C272" s="225"/>
      <c r="D272" s="47">
        <v>6050</v>
      </c>
      <c r="E272" s="20"/>
      <c r="F272" s="32" t="s">
        <v>77</v>
      </c>
      <c r="G272" s="49">
        <v>159513</v>
      </c>
      <c r="H272" s="49">
        <v>66550</v>
      </c>
      <c r="I272" s="50">
        <f t="shared" si="15"/>
        <v>0.41720737494749643</v>
      </c>
    </row>
    <row r="273" spans="1:9" s="52" customFormat="1" ht="32.25" customHeight="1">
      <c r="A273" s="292"/>
      <c r="B273" s="293"/>
      <c r="C273" s="225"/>
      <c r="D273" s="47">
        <v>6060</v>
      </c>
      <c r="E273" s="20"/>
      <c r="F273" s="32" t="s">
        <v>38</v>
      </c>
      <c r="G273" s="49">
        <v>67538</v>
      </c>
      <c r="H273" s="49">
        <v>67242.99</v>
      </c>
      <c r="I273" s="50">
        <f t="shared" si="15"/>
        <v>0.9956319405371792</v>
      </c>
    </row>
    <row r="274" spans="1:9" s="1" customFormat="1" ht="12.75" customHeight="1">
      <c r="A274" s="292"/>
      <c r="B274" s="293"/>
      <c r="C274" s="258">
        <v>80103</v>
      </c>
      <c r="D274" s="260"/>
      <c r="E274" s="125"/>
      <c r="F274" s="288" t="s">
        <v>91</v>
      </c>
      <c r="G274" s="243">
        <f>G276</f>
        <v>1252636</v>
      </c>
      <c r="H274" s="243">
        <f>H276</f>
        <v>1197743.2</v>
      </c>
      <c r="I274" s="241">
        <f t="shared" si="15"/>
        <v>0.9561781714719998</v>
      </c>
    </row>
    <row r="275" spans="1:9" s="1" customFormat="1" ht="14.25" customHeight="1">
      <c r="A275" s="292"/>
      <c r="B275" s="293"/>
      <c r="C275" s="258"/>
      <c r="D275" s="260"/>
      <c r="E275" s="125"/>
      <c r="F275" s="288"/>
      <c r="G275" s="243"/>
      <c r="H275" s="243"/>
      <c r="I275" s="241"/>
    </row>
    <row r="276" spans="1:9" s="2" customFormat="1" ht="15" customHeight="1">
      <c r="A276" s="292"/>
      <c r="B276" s="293"/>
      <c r="C276" s="277"/>
      <c r="D276" s="47"/>
      <c r="E276" s="47"/>
      <c r="F276" s="32" t="s">
        <v>12</v>
      </c>
      <c r="G276" s="23">
        <f>SUM(G277:G291)</f>
        <v>1252636</v>
      </c>
      <c r="H276" s="23">
        <f>SUM(H277:H291)</f>
        <v>1197743.2</v>
      </c>
      <c r="I276" s="50">
        <f aca="true" t="shared" si="16" ref="I276:I291">H276/G276</f>
        <v>0.9561781714719998</v>
      </c>
    </row>
    <row r="277" spans="1:9" s="2" customFormat="1" ht="33" customHeight="1">
      <c r="A277" s="292"/>
      <c r="B277" s="293"/>
      <c r="C277" s="275"/>
      <c r="D277" s="17">
        <v>3020</v>
      </c>
      <c r="E277" s="17"/>
      <c r="F277" s="32" t="s">
        <v>52</v>
      </c>
      <c r="G277" s="23">
        <v>45722</v>
      </c>
      <c r="H277" s="23">
        <v>45254.93</v>
      </c>
      <c r="I277" s="26">
        <f t="shared" si="16"/>
        <v>0.9897845676042168</v>
      </c>
    </row>
    <row r="278" spans="1:9" ht="24" customHeight="1">
      <c r="A278" s="292"/>
      <c r="B278" s="293"/>
      <c r="C278" s="275"/>
      <c r="D278" s="17">
        <v>4010</v>
      </c>
      <c r="E278" s="20">
        <v>4010</v>
      </c>
      <c r="F278" s="32" t="s">
        <v>24</v>
      </c>
      <c r="G278" s="15">
        <v>764817</v>
      </c>
      <c r="H278" s="15">
        <v>760129.46</v>
      </c>
      <c r="I278" s="26">
        <f t="shared" si="16"/>
        <v>0.9938710305864017</v>
      </c>
    </row>
    <row r="279" spans="1:9" ht="18" customHeight="1">
      <c r="A279" s="292"/>
      <c r="B279" s="293"/>
      <c r="C279" s="275"/>
      <c r="D279" s="17">
        <v>4040</v>
      </c>
      <c r="E279" s="20">
        <v>4040</v>
      </c>
      <c r="F279" s="32" t="s">
        <v>47</v>
      </c>
      <c r="G279" s="15">
        <v>51994</v>
      </c>
      <c r="H279" s="15">
        <v>51991.47</v>
      </c>
      <c r="I279" s="26">
        <f t="shared" si="16"/>
        <v>0.999951340539293</v>
      </c>
    </row>
    <row r="280" spans="1:9" ht="21.75" customHeight="1">
      <c r="A280" s="292"/>
      <c r="B280" s="293"/>
      <c r="C280" s="275"/>
      <c r="D280" s="17">
        <v>4110</v>
      </c>
      <c r="E280" s="20">
        <v>4110</v>
      </c>
      <c r="F280" s="32" t="s">
        <v>25</v>
      </c>
      <c r="G280" s="15">
        <v>139197</v>
      </c>
      <c r="H280" s="15">
        <v>138127.43</v>
      </c>
      <c r="I280" s="26">
        <f t="shared" si="16"/>
        <v>0.9923161418708736</v>
      </c>
    </row>
    <row r="281" spans="1:9" ht="27" customHeight="1">
      <c r="A281" s="292"/>
      <c r="B281" s="293"/>
      <c r="C281" s="275"/>
      <c r="D281" s="17">
        <v>4120</v>
      </c>
      <c r="E281" s="20"/>
      <c r="F281" s="87" t="s">
        <v>41</v>
      </c>
      <c r="G281" s="15">
        <v>14848</v>
      </c>
      <c r="H281" s="15">
        <v>14081.3</v>
      </c>
      <c r="I281" s="26">
        <f t="shared" si="16"/>
        <v>0.9483634159482758</v>
      </c>
    </row>
    <row r="282" spans="1:9" ht="20.25" customHeight="1">
      <c r="A282" s="292"/>
      <c r="B282" s="293"/>
      <c r="C282" s="275"/>
      <c r="D282" s="17">
        <v>4210</v>
      </c>
      <c r="E282" s="20"/>
      <c r="F282" s="68" t="s">
        <v>13</v>
      </c>
      <c r="G282" s="15">
        <v>23965</v>
      </c>
      <c r="H282" s="15">
        <v>23202.3</v>
      </c>
      <c r="I282" s="26">
        <f t="shared" si="16"/>
        <v>0.9681744210306698</v>
      </c>
    </row>
    <row r="283" spans="1:9" ht="28.5" customHeight="1">
      <c r="A283" s="292"/>
      <c r="B283" s="293"/>
      <c r="C283" s="275"/>
      <c r="D283" s="17">
        <v>4240</v>
      </c>
      <c r="E283" s="20"/>
      <c r="F283" s="32" t="s">
        <v>89</v>
      </c>
      <c r="G283" s="15">
        <v>10478</v>
      </c>
      <c r="H283" s="15">
        <v>10269.71</v>
      </c>
      <c r="I283" s="26">
        <f t="shared" si="16"/>
        <v>0.9801212063370871</v>
      </c>
    </row>
    <row r="284" spans="1:9" ht="14.25" customHeight="1">
      <c r="A284" s="292"/>
      <c r="B284" s="293"/>
      <c r="C284" s="275"/>
      <c r="D284" s="17">
        <v>4260</v>
      </c>
      <c r="E284" s="20"/>
      <c r="F284" s="32" t="s">
        <v>14</v>
      </c>
      <c r="G284" s="63">
        <v>19127</v>
      </c>
      <c r="H284" s="15">
        <v>18696.11</v>
      </c>
      <c r="I284" s="26">
        <f t="shared" si="16"/>
        <v>0.9774721597741413</v>
      </c>
    </row>
    <row r="285" spans="1:9" ht="14.25" customHeight="1">
      <c r="A285" s="292"/>
      <c r="B285" s="293"/>
      <c r="C285" s="275"/>
      <c r="D285" s="158">
        <v>4270</v>
      </c>
      <c r="E285" s="65"/>
      <c r="F285" s="157" t="s">
        <v>29</v>
      </c>
      <c r="G285" s="159">
        <v>4370</v>
      </c>
      <c r="H285" s="159">
        <v>4369.9</v>
      </c>
      <c r="I285" s="160">
        <f t="shared" si="16"/>
        <v>0.9999771167048054</v>
      </c>
    </row>
    <row r="286" spans="1:9" ht="16.5" customHeight="1">
      <c r="A286" s="292"/>
      <c r="B286" s="293"/>
      <c r="C286" s="275"/>
      <c r="D286" s="17">
        <v>4300</v>
      </c>
      <c r="E286" s="20"/>
      <c r="F286" s="68" t="s">
        <v>15</v>
      </c>
      <c r="G286" s="63">
        <v>11891</v>
      </c>
      <c r="H286" s="15">
        <v>11606.81</v>
      </c>
      <c r="I286" s="26">
        <f t="shared" si="16"/>
        <v>0.9761004120763602</v>
      </c>
    </row>
    <row r="287" spans="1:9" ht="20.25" customHeight="1">
      <c r="A287" s="292"/>
      <c r="B287" s="293"/>
      <c r="C287" s="275"/>
      <c r="D287" s="17">
        <v>4330</v>
      </c>
      <c r="E287" s="20"/>
      <c r="F287" s="78" t="s">
        <v>90</v>
      </c>
      <c r="G287" s="63">
        <v>120553</v>
      </c>
      <c r="H287" s="15">
        <v>79011.68</v>
      </c>
      <c r="I287" s="26">
        <f t="shared" si="16"/>
        <v>0.655410317453734</v>
      </c>
    </row>
    <row r="288" spans="1:9" ht="18" customHeight="1">
      <c r="A288" s="292"/>
      <c r="B288" s="293"/>
      <c r="C288" s="275"/>
      <c r="D288" s="17">
        <v>4360</v>
      </c>
      <c r="E288" s="20"/>
      <c r="F288" s="68" t="s">
        <v>44</v>
      </c>
      <c r="G288" s="63">
        <v>1190</v>
      </c>
      <c r="H288" s="15">
        <v>890.58</v>
      </c>
      <c r="I288" s="26">
        <f t="shared" si="16"/>
        <v>0.7483865546218488</v>
      </c>
    </row>
    <row r="289" spans="1:9" ht="18" customHeight="1">
      <c r="A289" s="292"/>
      <c r="B289" s="293"/>
      <c r="C289" s="275"/>
      <c r="D289" s="17">
        <v>4430</v>
      </c>
      <c r="E289" s="20"/>
      <c r="F289" s="32" t="s">
        <v>17</v>
      </c>
      <c r="G289" s="63">
        <v>2046</v>
      </c>
      <c r="H289" s="15">
        <v>2042.39</v>
      </c>
      <c r="I289" s="26">
        <f t="shared" si="16"/>
        <v>0.9982355816226784</v>
      </c>
    </row>
    <row r="290" spans="1:9" ht="18.75" customHeight="1">
      <c r="A290" s="292"/>
      <c r="B290" s="293"/>
      <c r="C290" s="275"/>
      <c r="D290" s="17">
        <v>4440</v>
      </c>
      <c r="E290" s="20"/>
      <c r="F290" s="32" t="s">
        <v>58</v>
      </c>
      <c r="G290" s="15">
        <v>37083</v>
      </c>
      <c r="H290" s="15">
        <v>37083</v>
      </c>
      <c r="I290" s="26">
        <f t="shared" si="16"/>
        <v>1</v>
      </c>
    </row>
    <row r="291" spans="1:9" ht="32.25" customHeight="1">
      <c r="A291" s="292"/>
      <c r="B291" s="293"/>
      <c r="C291" s="275"/>
      <c r="D291" s="17">
        <v>4710</v>
      </c>
      <c r="E291" s="20"/>
      <c r="F291" s="182" t="s">
        <v>170</v>
      </c>
      <c r="G291" s="15">
        <v>5355</v>
      </c>
      <c r="H291" s="15">
        <v>986.13</v>
      </c>
      <c r="I291" s="26">
        <f t="shared" si="16"/>
        <v>0.1841512605042017</v>
      </c>
    </row>
    <row r="292" spans="1:9" s="52" customFormat="1" ht="18" customHeight="1">
      <c r="A292" s="292"/>
      <c r="B292" s="293"/>
      <c r="C292" s="126">
        <v>80104</v>
      </c>
      <c r="D292" s="125"/>
      <c r="E292" s="125"/>
      <c r="F292" s="118" t="s">
        <v>93</v>
      </c>
      <c r="G292" s="88">
        <f>G293+G314</f>
        <v>6492696.619999999</v>
      </c>
      <c r="H292" s="88">
        <f>H293+H314</f>
        <v>6319028.1899999995</v>
      </c>
      <c r="I292" s="89">
        <f aca="true" t="shared" si="17" ref="I292:I306">H292/G292</f>
        <v>0.9732517257213229</v>
      </c>
    </row>
    <row r="293" spans="1:9" s="52" customFormat="1" ht="15.75" customHeight="1">
      <c r="A293" s="292"/>
      <c r="B293" s="293"/>
      <c r="C293" s="233"/>
      <c r="D293" s="47"/>
      <c r="E293" s="47"/>
      <c r="F293" s="32" t="s">
        <v>12</v>
      </c>
      <c r="G293" s="49">
        <f>SUM(G294:G313)</f>
        <v>6434792.619999999</v>
      </c>
      <c r="H293" s="49">
        <f>SUM(H294:H313)</f>
        <v>6319028.1899999995</v>
      </c>
      <c r="I293" s="50">
        <f t="shared" si="17"/>
        <v>0.9820096098139679</v>
      </c>
    </row>
    <row r="294" spans="1:9" ht="50.25" customHeight="1">
      <c r="A294" s="292"/>
      <c r="B294" s="293"/>
      <c r="C294" s="234"/>
      <c r="D294" s="17">
        <v>2540</v>
      </c>
      <c r="E294" s="20"/>
      <c r="F294" s="32" t="s">
        <v>94</v>
      </c>
      <c r="G294" s="15">
        <v>153320</v>
      </c>
      <c r="H294" s="15">
        <v>153285.6</v>
      </c>
      <c r="I294" s="26">
        <f t="shared" si="17"/>
        <v>0.99977563266371</v>
      </c>
    </row>
    <row r="295" spans="1:9" ht="26.25" customHeight="1">
      <c r="A295" s="292"/>
      <c r="B295" s="293"/>
      <c r="C295" s="234"/>
      <c r="D295" s="17">
        <v>3020</v>
      </c>
      <c r="E295" s="20">
        <v>4040</v>
      </c>
      <c r="F295" s="68" t="s">
        <v>52</v>
      </c>
      <c r="G295" s="15">
        <v>187204</v>
      </c>
      <c r="H295" s="15">
        <v>187182.52</v>
      </c>
      <c r="I295" s="26">
        <f t="shared" si="17"/>
        <v>0.9998852588619901</v>
      </c>
    </row>
    <row r="296" spans="1:9" ht="32.25" customHeight="1">
      <c r="A296" s="292"/>
      <c r="B296" s="293"/>
      <c r="C296" s="234"/>
      <c r="D296" s="17">
        <v>4010</v>
      </c>
      <c r="E296" s="20"/>
      <c r="F296" s="32" t="s">
        <v>24</v>
      </c>
      <c r="G296" s="15">
        <v>3349333</v>
      </c>
      <c r="H296" s="15">
        <v>3343101.38</v>
      </c>
      <c r="I296" s="26">
        <f t="shared" si="17"/>
        <v>0.9981394444804383</v>
      </c>
    </row>
    <row r="297" spans="1:9" ht="18" customHeight="1">
      <c r="A297" s="292"/>
      <c r="B297" s="293"/>
      <c r="C297" s="234"/>
      <c r="D297" s="17">
        <v>4040</v>
      </c>
      <c r="E297" s="20"/>
      <c r="F297" s="32" t="s">
        <v>47</v>
      </c>
      <c r="G297" s="15">
        <v>230303</v>
      </c>
      <c r="H297" s="15">
        <v>230300.97</v>
      </c>
      <c r="I297" s="26">
        <f t="shared" si="17"/>
        <v>0.999991185525156</v>
      </c>
    </row>
    <row r="298" spans="1:9" ht="19.5" customHeight="1">
      <c r="A298" s="292"/>
      <c r="B298" s="293"/>
      <c r="C298" s="234"/>
      <c r="D298" s="17">
        <v>4110</v>
      </c>
      <c r="E298" s="20">
        <v>4110</v>
      </c>
      <c r="F298" s="32" t="s">
        <v>25</v>
      </c>
      <c r="G298" s="15">
        <v>612452</v>
      </c>
      <c r="H298" s="15">
        <v>609003.24</v>
      </c>
      <c r="I298" s="26">
        <f t="shared" si="17"/>
        <v>0.9943689301365658</v>
      </c>
    </row>
    <row r="299" spans="1:9" ht="26.25" customHeight="1">
      <c r="A299" s="292"/>
      <c r="B299" s="293"/>
      <c r="C299" s="234"/>
      <c r="D299" s="17">
        <v>4120</v>
      </c>
      <c r="E299" s="20"/>
      <c r="F299" s="87" t="s">
        <v>41</v>
      </c>
      <c r="G299" s="15">
        <v>72724</v>
      </c>
      <c r="H299" s="15">
        <v>72265.72</v>
      </c>
      <c r="I299" s="26">
        <f t="shared" si="17"/>
        <v>0.9936983664264892</v>
      </c>
    </row>
    <row r="300" spans="1:9" ht="18" customHeight="1">
      <c r="A300" s="292"/>
      <c r="B300" s="293"/>
      <c r="C300" s="234"/>
      <c r="D300" s="17">
        <v>4170</v>
      </c>
      <c r="E300" s="20" t="s">
        <v>28</v>
      </c>
      <c r="F300" s="32" t="s">
        <v>28</v>
      </c>
      <c r="G300" s="15">
        <v>776</v>
      </c>
      <c r="H300" s="15">
        <v>776</v>
      </c>
      <c r="I300" s="26">
        <f t="shared" si="17"/>
        <v>1</v>
      </c>
    </row>
    <row r="301" spans="1:9" ht="18" customHeight="1">
      <c r="A301" s="292"/>
      <c r="B301" s="293"/>
      <c r="C301" s="234"/>
      <c r="D301" s="14">
        <v>4210</v>
      </c>
      <c r="E301" s="20"/>
      <c r="F301" s="68" t="s">
        <v>13</v>
      </c>
      <c r="G301" s="15">
        <v>105140</v>
      </c>
      <c r="H301" s="15">
        <v>99113.4</v>
      </c>
      <c r="I301" s="26">
        <f t="shared" si="17"/>
        <v>0.9426802358759748</v>
      </c>
    </row>
    <row r="302" spans="1:9" ht="25.5">
      <c r="A302" s="292"/>
      <c r="B302" s="293"/>
      <c r="C302" s="234"/>
      <c r="D302" s="17">
        <v>4240</v>
      </c>
      <c r="E302" s="20"/>
      <c r="F302" s="32" t="s">
        <v>89</v>
      </c>
      <c r="G302" s="15">
        <v>13519</v>
      </c>
      <c r="H302" s="15">
        <v>10008.46</v>
      </c>
      <c r="I302" s="26">
        <f t="shared" si="17"/>
        <v>0.7403254678600487</v>
      </c>
    </row>
    <row r="303" spans="1:9" ht="20.25" customHeight="1">
      <c r="A303" s="292"/>
      <c r="B303" s="293"/>
      <c r="C303" s="234"/>
      <c r="D303" s="17">
        <v>4260</v>
      </c>
      <c r="E303" s="20"/>
      <c r="F303" s="32" t="s">
        <v>14</v>
      </c>
      <c r="G303" s="15">
        <v>150445</v>
      </c>
      <c r="H303" s="15">
        <v>150368.18</v>
      </c>
      <c r="I303" s="26">
        <f t="shared" si="17"/>
        <v>0.9994893815015453</v>
      </c>
    </row>
    <row r="304" spans="1:9" ht="15" customHeight="1">
      <c r="A304" s="292"/>
      <c r="B304" s="293"/>
      <c r="C304" s="234"/>
      <c r="D304" s="14">
        <v>4270</v>
      </c>
      <c r="E304" s="20"/>
      <c r="F304" s="68" t="s">
        <v>29</v>
      </c>
      <c r="G304" s="15">
        <v>149280.31</v>
      </c>
      <c r="H304" s="15">
        <v>106772.46</v>
      </c>
      <c r="I304" s="26">
        <f t="shared" si="17"/>
        <v>0.7152481127618238</v>
      </c>
    </row>
    <row r="305" spans="1:9" ht="16.5" customHeight="1">
      <c r="A305" s="292"/>
      <c r="B305" s="293"/>
      <c r="C305" s="234"/>
      <c r="D305" s="17">
        <v>4280</v>
      </c>
      <c r="E305" s="20"/>
      <c r="F305" s="32" t="s">
        <v>54</v>
      </c>
      <c r="G305" s="15">
        <v>2707</v>
      </c>
      <c r="H305" s="15">
        <v>2556.2</v>
      </c>
      <c r="I305" s="26">
        <f t="shared" si="17"/>
        <v>0.9442925748060583</v>
      </c>
    </row>
    <row r="306" spans="1:9" ht="15.75" customHeight="1">
      <c r="A306" s="292"/>
      <c r="B306" s="293"/>
      <c r="C306" s="234"/>
      <c r="D306" s="14">
        <v>4300</v>
      </c>
      <c r="E306" s="20"/>
      <c r="F306" s="68" t="s">
        <v>15</v>
      </c>
      <c r="G306" s="15">
        <v>95594</v>
      </c>
      <c r="H306" s="15">
        <v>93122.21</v>
      </c>
      <c r="I306" s="26">
        <f t="shared" si="17"/>
        <v>0.9741428332322113</v>
      </c>
    </row>
    <row r="307" spans="1:9" ht="17.25" customHeight="1">
      <c r="A307" s="292"/>
      <c r="B307" s="293"/>
      <c r="C307" s="234"/>
      <c r="D307" s="14">
        <v>4330</v>
      </c>
      <c r="E307" s="20"/>
      <c r="F307" s="78" t="s">
        <v>90</v>
      </c>
      <c r="G307" s="15">
        <v>1094109.31</v>
      </c>
      <c r="H307" s="15">
        <v>1047734.14</v>
      </c>
      <c r="I307" s="26">
        <f aca="true" t="shared" si="18" ref="I307:I315">H307/G307</f>
        <v>0.9576137689569609</v>
      </c>
    </row>
    <row r="308" spans="1:9" ht="19.5" customHeight="1">
      <c r="A308" s="292"/>
      <c r="B308" s="293"/>
      <c r="C308" s="234"/>
      <c r="D308" s="17">
        <v>4360</v>
      </c>
      <c r="E308" s="20"/>
      <c r="F308" s="68" t="s">
        <v>44</v>
      </c>
      <c r="G308" s="15">
        <v>4753</v>
      </c>
      <c r="H308" s="15">
        <v>4617.67</v>
      </c>
      <c r="I308" s="26">
        <f t="shared" si="18"/>
        <v>0.9715274563433621</v>
      </c>
    </row>
    <row r="309" spans="1:9" ht="14.25" customHeight="1">
      <c r="A309" s="292"/>
      <c r="B309" s="293"/>
      <c r="C309" s="234"/>
      <c r="D309" s="17">
        <v>4410</v>
      </c>
      <c r="E309" s="20"/>
      <c r="F309" s="32" t="s">
        <v>56</v>
      </c>
      <c r="G309" s="15">
        <v>1347</v>
      </c>
      <c r="H309" s="15">
        <v>1346.95</v>
      </c>
      <c r="I309" s="26">
        <f t="shared" si="18"/>
        <v>0.9999628804751299</v>
      </c>
    </row>
    <row r="310" spans="1:9" ht="16.5" customHeight="1">
      <c r="A310" s="292"/>
      <c r="B310" s="293"/>
      <c r="C310" s="234"/>
      <c r="D310" s="17">
        <v>4430</v>
      </c>
      <c r="E310" s="20"/>
      <c r="F310" s="32" t="s">
        <v>17</v>
      </c>
      <c r="G310" s="15">
        <v>11939</v>
      </c>
      <c r="H310" s="15">
        <v>11938.05</v>
      </c>
      <c r="I310" s="26">
        <f t="shared" si="18"/>
        <v>0.999920428846637</v>
      </c>
    </row>
    <row r="311" spans="1:9" ht="15.75" customHeight="1">
      <c r="A311" s="292"/>
      <c r="B311" s="293"/>
      <c r="C311" s="234"/>
      <c r="D311" s="17">
        <v>4440</v>
      </c>
      <c r="E311" s="20"/>
      <c r="F311" s="32" t="s">
        <v>58</v>
      </c>
      <c r="G311" s="15">
        <v>185733</v>
      </c>
      <c r="H311" s="15">
        <v>185733</v>
      </c>
      <c r="I311" s="26">
        <f t="shared" si="18"/>
        <v>1</v>
      </c>
    </row>
    <row r="312" spans="1:9" s="1" customFormat="1" ht="25.5">
      <c r="A312" s="292"/>
      <c r="B312" s="293"/>
      <c r="C312" s="234"/>
      <c r="D312" s="17">
        <v>4700</v>
      </c>
      <c r="E312" s="20"/>
      <c r="F312" s="32" t="s">
        <v>62</v>
      </c>
      <c r="G312" s="15">
        <v>1420</v>
      </c>
      <c r="H312" s="15">
        <v>1420</v>
      </c>
      <c r="I312" s="26">
        <f>H312/G312</f>
        <v>1</v>
      </c>
    </row>
    <row r="313" spans="1:9" s="1" customFormat="1" ht="30" customHeight="1">
      <c r="A313" s="292"/>
      <c r="B313" s="293"/>
      <c r="C313" s="234"/>
      <c r="D313" s="158">
        <v>4710</v>
      </c>
      <c r="E313" s="65"/>
      <c r="F313" s="182" t="s">
        <v>170</v>
      </c>
      <c r="G313" s="159">
        <v>12694</v>
      </c>
      <c r="H313" s="159">
        <v>8382.04</v>
      </c>
      <c r="I313" s="160">
        <f t="shared" si="18"/>
        <v>0.6603151095005515</v>
      </c>
    </row>
    <row r="314" spans="1:9" s="1" customFormat="1" ht="14.25" customHeight="1">
      <c r="A314" s="292"/>
      <c r="B314" s="293"/>
      <c r="C314" s="234"/>
      <c r="D314" s="158"/>
      <c r="E314" s="65"/>
      <c r="F314" s="157" t="s">
        <v>76</v>
      </c>
      <c r="G314" s="159">
        <f>G315</f>
        <v>57904</v>
      </c>
      <c r="H314" s="159">
        <f>H315</f>
        <v>0</v>
      </c>
      <c r="I314" s="160">
        <f t="shared" si="18"/>
        <v>0</v>
      </c>
    </row>
    <row r="315" spans="1:9" s="1" customFormat="1" ht="24" customHeight="1">
      <c r="A315" s="292"/>
      <c r="B315" s="293"/>
      <c r="C315" s="235"/>
      <c r="D315" s="158">
        <v>6050</v>
      </c>
      <c r="E315" s="65"/>
      <c r="F315" s="157" t="s">
        <v>77</v>
      </c>
      <c r="G315" s="159">
        <v>57904</v>
      </c>
      <c r="H315" s="159">
        <v>0</v>
      </c>
      <c r="I315" s="160">
        <f t="shared" si="18"/>
        <v>0</v>
      </c>
    </row>
    <row r="316" spans="1:9" s="52" customFormat="1" ht="15.75" customHeight="1">
      <c r="A316" s="292"/>
      <c r="B316" s="293"/>
      <c r="C316" s="126">
        <v>80113</v>
      </c>
      <c r="D316" s="125"/>
      <c r="E316" s="125"/>
      <c r="F316" s="118" t="s">
        <v>95</v>
      </c>
      <c r="G316" s="88">
        <f>G317</f>
        <v>744219</v>
      </c>
      <c r="H316" s="88">
        <f>H317</f>
        <v>479308.77999999997</v>
      </c>
      <c r="I316" s="89">
        <f aca="true" t="shared" si="19" ref="I316:I327">H316/G316</f>
        <v>0.6440426541112226</v>
      </c>
    </row>
    <row r="317" spans="1:9" s="2" customFormat="1" ht="18" customHeight="1">
      <c r="A317" s="292"/>
      <c r="B317" s="293"/>
      <c r="C317" s="225"/>
      <c r="D317" s="47"/>
      <c r="E317" s="47"/>
      <c r="F317" s="32" t="s">
        <v>12</v>
      </c>
      <c r="G317" s="49">
        <f>SUM(G318:G325)</f>
        <v>744219</v>
      </c>
      <c r="H317" s="49">
        <f>SUM(H318:H325)</f>
        <v>479308.77999999997</v>
      </c>
      <c r="I317" s="50">
        <f t="shared" si="19"/>
        <v>0.6440426541112226</v>
      </c>
    </row>
    <row r="318" spans="1:9" ht="18.75" customHeight="1">
      <c r="A318" s="292"/>
      <c r="B318" s="293"/>
      <c r="C318" s="225"/>
      <c r="D318" s="17">
        <v>4110</v>
      </c>
      <c r="E318" s="20">
        <v>4110</v>
      </c>
      <c r="F318" s="32" t="s">
        <v>25</v>
      </c>
      <c r="G318" s="15">
        <v>1400</v>
      </c>
      <c r="H318" s="15">
        <v>1357.68</v>
      </c>
      <c r="I318" s="26">
        <f t="shared" si="19"/>
        <v>0.9697714285714286</v>
      </c>
    </row>
    <row r="319" spans="1:9" ht="30.75" customHeight="1">
      <c r="A319" s="292"/>
      <c r="B319" s="293"/>
      <c r="C319" s="225"/>
      <c r="D319" s="17">
        <v>4120</v>
      </c>
      <c r="E319" s="20"/>
      <c r="F319" s="87" t="s">
        <v>41</v>
      </c>
      <c r="G319" s="15">
        <v>300</v>
      </c>
      <c r="H319" s="15">
        <v>142.43</v>
      </c>
      <c r="I319" s="26">
        <f t="shared" si="19"/>
        <v>0.47476666666666667</v>
      </c>
    </row>
    <row r="320" spans="1:9" ht="19.5" customHeight="1">
      <c r="A320" s="292"/>
      <c r="B320" s="293"/>
      <c r="C320" s="225"/>
      <c r="D320" s="17">
        <v>4170</v>
      </c>
      <c r="E320" s="20"/>
      <c r="F320" s="32" t="s">
        <v>28</v>
      </c>
      <c r="G320" s="15">
        <v>27172</v>
      </c>
      <c r="H320" s="15">
        <v>26925.96</v>
      </c>
      <c r="I320" s="26">
        <f t="shared" si="19"/>
        <v>0.9909450905343736</v>
      </c>
    </row>
    <row r="321" spans="1:9" ht="15" customHeight="1">
      <c r="A321" s="292"/>
      <c r="B321" s="293"/>
      <c r="C321" s="225"/>
      <c r="D321" s="17">
        <v>4210</v>
      </c>
      <c r="E321" s="20"/>
      <c r="F321" s="68" t="s">
        <v>13</v>
      </c>
      <c r="G321" s="15">
        <v>25100</v>
      </c>
      <c r="H321" s="15">
        <v>23856.49</v>
      </c>
      <c r="I321" s="26">
        <f t="shared" si="19"/>
        <v>0.9504577689243029</v>
      </c>
    </row>
    <row r="322" spans="1:9" ht="15" customHeight="1">
      <c r="A322" s="292"/>
      <c r="B322" s="293"/>
      <c r="C322" s="225"/>
      <c r="D322" s="209">
        <v>4270</v>
      </c>
      <c r="E322" s="65" t="s">
        <v>29</v>
      </c>
      <c r="F322" s="68"/>
      <c r="G322" s="211">
        <v>2000</v>
      </c>
      <c r="H322" s="211">
        <v>930</v>
      </c>
      <c r="I322" s="213">
        <f t="shared" si="19"/>
        <v>0.465</v>
      </c>
    </row>
    <row r="323" spans="1:9" ht="21.75" customHeight="1">
      <c r="A323" s="292"/>
      <c r="B323" s="293"/>
      <c r="C323" s="225"/>
      <c r="D323" s="14">
        <v>4300</v>
      </c>
      <c r="E323" s="20"/>
      <c r="F323" s="68" t="s">
        <v>15</v>
      </c>
      <c r="G323" s="15">
        <v>678497</v>
      </c>
      <c r="H323" s="15">
        <v>419377.22</v>
      </c>
      <c r="I323" s="26">
        <f t="shared" si="19"/>
        <v>0.6180973828918919</v>
      </c>
    </row>
    <row r="324" spans="1:9" ht="16.5" customHeight="1">
      <c r="A324" s="292"/>
      <c r="B324" s="293"/>
      <c r="C324" s="225"/>
      <c r="D324" s="14">
        <v>4330</v>
      </c>
      <c r="E324" s="20"/>
      <c r="F324" s="68" t="s">
        <v>96</v>
      </c>
      <c r="G324" s="15">
        <v>530</v>
      </c>
      <c r="H324" s="15">
        <v>0</v>
      </c>
      <c r="I324" s="26">
        <f t="shared" si="19"/>
        <v>0</v>
      </c>
    </row>
    <row r="325" spans="1:9" ht="22.5" customHeight="1">
      <c r="A325" s="292"/>
      <c r="B325" s="293"/>
      <c r="C325" s="225"/>
      <c r="D325" s="14">
        <v>4430</v>
      </c>
      <c r="E325" s="20"/>
      <c r="F325" s="32" t="s">
        <v>17</v>
      </c>
      <c r="G325" s="15">
        <v>9220</v>
      </c>
      <c r="H325" s="15">
        <v>6719</v>
      </c>
      <c r="I325" s="26">
        <f t="shared" si="19"/>
        <v>0.7287418655097614</v>
      </c>
    </row>
    <row r="326" spans="1:9" s="52" customFormat="1" ht="29.25" customHeight="1">
      <c r="A326" s="292"/>
      <c r="B326" s="293"/>
      <c r="C326" s="126">
        <v>80146</v>
      </c>
      <c r="D326" s="125"/>
      <c r="E326" s="125"/>
      <c r="F326" s="118" t="s">
        <v>97</v>
      </c>
      <c r="G326" s="88">
        <f>G327</f>
        <v>110310</v>
      </c>
      <c r="H326" s="88">
        <f>H327</f>
        <v>92768.37</v>
      </c>
      <c r="I326" s="89">
        <f t="shared" si="19"/>
        <v>0.8409787870546641</v>
      </c>
    </row>
    <row r="327" spans="1:9" s="52" customFormat="1" ht="21" customHeight="1">
      <c r="A327" s="292"/>
      <c r="B327" s="293"/>
      <c r="C327" s="225"/>
      <c r="D327" s="47"/>
      <c r="E327" s="47"/>
      <c r="F327" s="32" t="s">
        <v>12</v>
      </c>
      <c r="G327" s="49">
        <f>G328+G329+G330+G331+G332</f>
        <v>110310</v>
      </c>
      <c r="H327" s="49">
        <f>H328+H329+H330+H331+H332</f>
        <v>92768.37</v>
      </c>
      <c r="I327" s="50">
        <f t="shared" si="19"/>
        <v>0.8409787870546641</v>
      </c>
    </row>
    <row r="328" spans="1:9" ht="29.25" customHeight="1">
      <c r="A328" s="292"/>
      <c r="B328" s="293"/>
      <c r="C328" s="225"/>
      <c r="D328" s="17">
        <v>4170</v>
      </c>
      <c r="E328" s="13"/>
      <c r="F328" s="32" t="s">
        <v>28</v>
      </c>
      <c r="G328" s="15">
        <v>500</v>
      </c>
      <c r="H328" s="15">
        <v>0</v>
      </c>
      <c r="I328" s="26">
        <f aca="true" t="shared" si="20" ref="I328:I341">H328/G328</f>
        <v>0</v>
      </c>
    </row>
    <row r="329" spans="1:9" s="2" customFormat="1" ht="19.5" customHeight="1">
      <c r="A329" s="292"/>
      <c r="B329" s="293"/>
      <c r="C329" s="225"/>
      <c r="D329" s="14">
        <v>4210</v>
      </c>
      <c r="E329" s="20">
        <v>3316</v>
      </c>
      <c r="F329" s="68" t="s">
        <v>13</v>
      </c>
      <c r="G329" s="15">
        <v>7029</v>
      </c>
      <c r="H329" s="15">
        <v>4354.71</v>
      </c>
      <c r="I329" s="26">
        <f t="shared" si="20"/>
        <v>0.6195347844643619</v>
      </c>
    </row>
    <row r="330" spans="1:9" s="2" customFormat="1" ht="16.5" customHeight="1">
      <c r="A330" s="292"/>
      <c r="B330" s="293"/>
      <c r="C330" s="225"/>
      <c r="D330" s="14">
        <v>4300</v>
      </c>
      <c r="E330" s="20"/>
      <c r="F330" s="68" t="s">
        <v>15</v>
      </c>
      <c r="G330" s="15">
        <v>43202</v>
      </c>
      <c r="H330" s="15">
        <v>38601.6</v>
      </c>
      <c r="I330" s="26">
        <f t="shared" si="20"/>
        <v>0.8935141891579094</v>
      </c>
    </row>
    <row r="331" spans="1:9" s="2" customFormat="1" ht="18" customHeight="1">
      <c r="A331" s="292"/>
      <c r="B331" s="293"/>
      <c r="C331" s="225"/>
      <c r="D331" s="14">
        <v>4410</v>
      </c>
      <c r="E331" s="20">
        <v>10400</v>
      </c>
      <c r="F331" s="68" t="s">
        <v>56</v>
      </c>
      <c r="G331" s="15">
        <v>3205</v>
      </c>
      <c r="H331" s="15">
        <v>672.81</v>
      </c>
      <c r="I331" s="26">
        <f t="shared" si="20"/>
        <v>0.20992511700468017</v>
      </c>
    </row>
    <row r="332" spans="1:9" s="2" customFormat="1" ht="30.75" customHeight="1">
      <c r="A332" s="292"/>
      <c r="B332" s="293"/>
      <c r="C332" s="225"/>
      <c r="D332" s="14">
        <v>4700</v>
      </c>
      <c r="E332" s="20" t="s">
        <v>62</v>
      </c>
      <c r="F332" s="32" t="s">
        <v>62</v>
      </c>
      <c r="G332" s="15">
        <v>56374</v>
      </c>
      <c r="H332" s="15">
        <v>49139.25</v>
      </c>
      <c r="I332" s="26">
        <f t="shared" si="20"/>
        <v>0.8716651293149325</v>
      </c>
    </row>
    <row r="333" spans="1:9" s="52" customFormat="1" ht="12.75" customHeight="1">
      <c r="A333" s="292"/>
      <c r="B333" s="293"/>
      <c r="C333" s="117">
        <v>80148</v>
      </c>
      <c r="D333" s="136"/>
      <c r="E333" s="136"/>
      <c r="F333" s="81" t="s">
        <v>98</v>
      </c>
      <c r="G333" s="137">
        <f>G334+G345</f>
        <v>1312663.7</v>
      </c>
      <c r="H333" s="137">
        <f>H334+H345</f>
        <v>1290056.83</v>
      </c>
      <c r="I333" s="138">
        <f t="shared" si="20"/>
        <v>0.9827778661053856</v>
      </c>
    </row>
    <row r="334" spans="1:9" s="52" customFormat="1" ht="17.25" customHeight="1">
      <c r="A334" s="292"/>
      <c r="B334" s="293"/>
      <c r="C334" s="225"/>
      <c r="D334" s="47"/>
      <c r="E334" s="47"/>
      <c r="F334" s="32" t="s">
        <v>12</v>
      </c>
      <c r="G334" s="23">
        <f>SUM(G335:G344)</f>
        <v>1286563.7</v>
      </c>
      <c r="H334" s="23">
        <f>SUM(H335:H344)</f>
        <v>1263964.09</v>
      </c>
      <c r="I334" s="50">
        <f t="shared" si="20"/>
        <v>0.9824341305447994</v>
      </c>
    </row>
    <row r="335" spans="1:9" ht="30" customHeight="1">
      <c r="A335" s="292"/>
      <c r="B335" s="293"/>
      <c r="C335" s="225"/>
      <c r="D335" s="17">
        <v>3020</v>
      </c>
      <c r="E335" s="17"/>
      <c r="F335" s="32" t="s">
        <v>52</v>
      </c>
      <c r="G335" s="23">
        <v>3501</v>
      </c>
      <c r="H335" s="23">
        <v>723.95</v>
      </c>
      <c r="I335" s="26">
        <f t="shared" si="20"/>
        <v>0.20678377606398174</v>
      </c>
    </row>
    <row r="336" spans="1:9" ht="30" customHeight="1">
      <c r="A336" s="292"/>
      <c r="B336" s="293"/>
      <c r="C336" s="225"/>
      <c r="D336" s="17">
        <v>4010</v>
      </c>
      <c r="E336" s="17"/>
      <c r="F336" s="32" t="s">
        <v>24</v>
      </c>
      <c r="G336" s="23">
        <v>885440</v>
      </c>
      <c r="H336" s="23">
        <v>877486.38</v>
      </c>
      <c r="I336" s="26">
        <f t="shared" si="20"/>
        <v>0.9910173247199132</v>
      </c>
    </row>
    <row r="337" spans="1:9" ht="16.5" customHeight="1">
      <c r="A337" s="292"/>
      <c r="B337" s="293"/>
      <c r="C337" s="225"/>
      <c r="D337" s="17">
        <v>4040</v>
      </c>
      <c r="E337" s="17"/>
      <c r="F337" s="32" t="s">
        <v>47</v>
      </c>
      <c r="G337" s="23">
        <v>61627</v>
      </c>
      <c r="H337" s="23">
        <v>61625.59</v>
      </c>
      <c r="I337" s="26">
        <f t="shared" si="20"/>
        <v>0.9999771204179986</v>
      </c>
    </row>
    <row r="338" spans="1:9" ht="18" customHeight="1">
      <c r="A338" s="292"/>
      <c r="B338" s="293"/>
      <c r="C338" s="225"/>
      <c r="D338" s="17">
        <v>4110</v>
      </c>
      <c r="E338" s="17"/>
      <c r="F338" s="32" t="s">
        <v>25</v>
      </c>
      <c r="G338" s="23">
        <v>150712</v>
      </c>
      <c r="H338" s="23">
        <v>148778.73</v>
      </c>
      <c r="I338" s="26">
        <f t="shared" si="20"/>
        <v>0.9871724215722704</v>
      </c>
    </row>
    <row r="339" spans="1:9" ht="29.25" customHeight="1">
      <c r="A339" s="292"/>
      <c r="B339" s="293"/>
      <c r="C339" s="225"/>
      <c r="D339" s="17">
        <v>4120</v>
      </c>
      <c r="E339" s="20"/>
      <c r="F339" s="87" t="s">
        <v>41</v>
      </c>
      <c r="G339" s="23">
        <v>17762</v>
      </c>
      <c r="H339" s="23">
        <v>16718.82</v>
      </c>
      <c r="I339" s="26">
        <f t="shared" si="20"/>
        <v>0.9412690012385992</v>
      </c>
    </row>
    <row r="340" spans="1:9" ht="18" customHeight="1">
      <c r="A340" s="292"/>
      <c r="B340" s="293"/>
      <c r="C340" s="225"/>
      <c r="D340" s="14">
        <v>4210</v>
      </c>
      <c r="E340" s="20"/>
      <c r="F340" s="68" t="s">
        <v>13</v>
      </c>
      <c r="G340" s="23">
        <v>110244.7</v>
      </c>
      <c r="H340" s="23">
        <v>107955.38</v>
      </c>
      <c r="I340" s="26">
        <f t="shared" si="20"/>
        <v>0.9792341944782834</v>
      </c>
    </row>
    <row r="341" spans="1:9" ht="18" customHeight="1">
      <c r="A341" s="292"/>
      <c r="B341" s="293"/>
      <c r="C341" s="225"/>
      <c r="D341" s="14">
        <v>4270</v>
      </c>
      <c r="E341" s="20"/>
      <c r="F341" s="68" t="s">
        <v>29</v>
      </c>
      <c r="G341" s="23">
        <v>12000</v>
      </c>
      <c r="H341" s="23">
        <v>12000</v>
      </c>
      <c r="I341" s="26">
        <f t="shared" si="20"/>
        <v>1</v>
      </c>
    </row>
    <row r="342" spans="1:9" ht="18" customHeight="1">
      <c r="A342" s="292"/>
      <c r="B342" s="293"/>
      <c r="C342" s="225"/>
      <c r="D342" s="14">
        <v>4300</v>
      </c>
      <c r="E342" s="20"/>
      <c r="F342" s="68" t="s">
        <v>15</v>
      </c>
      <c r="G342" s="23">
        <v>1100</v>
      </c>
      <c r="H342" s="23">
        <v>1024.09</v>
      </c>
      <c r="I342" s="26">
        <f aca="true" t="shared" si="21" ref="I342:I358">H342/G342</f>
        <v>0.930990909090909</v>
      </c>
    </row>
    <row r="343" spans="1:9" s="3" customFormat="1" ht="19.5" customHeight="1">
      <c r="A343" s="292"/>
      <c r="B343" s="293"/>
      <c r="C343" s="225"/>
      <c r="D343" s="17">
        <v>4440</v>
      </c>
      <c r="E343" s="20"/>
      <c r="F343" s="32" t="s">
        <v>58</v>
      </c>
      <c r="G343" s="23">
        <v>35641</v>
      </c>
      <c r="H343" s="23">
        <v>35641</v>
      </c>
      <c r="I343" s="26">
        <f t="shared" si="21"/>
        <v>1</v>
      </c>
    </row>
    <row r="344" spans="1:9" s="3" customFormat="1" ht="31.5" customHeight="1">
      <c r="A344" s="292"/>
      <c r="B344" s="293"/>
      <c r="C344" s="169"/>
      <c r="D344" s="173">
        <v>4710</v>
      </c>
      <c r="E344" s="65"/>
      <c r="F344" s="182" t="s">
        <v>170</v>
      </c>
      <c r="G344" s="23">
        <v>8536</v>
      </c>
      <c r="H344" s="23">
        <v>2010.15</v>
      </c>
      <c r="I344" s="170">
        <f t="shared" si="21"/>
        <v>0.23549086223055296</v>
      </c>
    </row>
    <row r="345" spans="1:9" s="3" customFormat="1" ht="18.75" customHeight="1">
      <c r="A345" s="292"/>
      <c r="B345" s="293"/>
      <c r="C345" s="206"/>
      <c r="D345" s="209"/>
      <c r="E345" s="65"/>
      <c r="F345" s="208" t="s">
        <v>76</v>
      </c>
      <c r="G345" s="23">
        <f>G346</f>
        <v>26100</v>
      </c>
      <c r="H345" s="23">
        <f>H346</f>
        <v>26092.74</v>
      </c>
      <c r="I345" s="213">
        <f>H345/G345</f>
        <v>0.9997218390804599</v>
      </c>
    </row>
    <row r="346" spans="1:9" s="3" customFormat="1" ht="27" customHeight="1">
      <c r="A346" s="292"/>
      <c r="B346" s="293"/>
      <c r="C346" s="60"/>
      <c r="D346" s="64">
        <v>6060</v>
      </c>
      <c r="E346" s="65"/>
      <c r="F346" s="32" t="s">
        <v>38</v>
      </c>
      <c r="G346" s="23">
        <v>26100</v>
      </c>
      <c r="H346" s="23">
        <v>26092.74</v>
      </c>
      <c r="I346" s="62">
        <f t="shared" si="21"/>
        <v>0.9997218390804599</v>
      </c>
    </row>
    <row r="347" spans="1:9" s="1" customFormat="1" ht="63.75" customHeight="1">
      <c r="A347" s="292"/>
      <c r="B347" s="293"/>
      <c r="C347" s="116">
        <v>80149</v>
      </c>
      <c r="D347" s="125"/>
      <c r="E347" s="126"/>
      <c r="F347" s="118" t="s">
        <v>99</v>
      </c>
      <c r="G347" s="132">
        <f>G348</f>
        <v>419801</v>
      </c>
      <c r="H347" s="132">
        <f>H348</f>
        <v>401641.0999999999</v>
      </c>
      <c r="I347" s="89">
        <f t="shared" si="21"/>
        <v>0.9567416466373351</v>
      </c>
    </row>
    <row r="348" spans="1:9" s="1" customFormat="1" ht="17.25" customHeight="1">
      <c r="A348" s="292"/>
      <c r="B348" s="293"/>
      <c r="C348" s="225"/>
      <c r="D348" s="47"/>
      <c r="E348" s="20"/>
      <c r="F348" s="32" t="s">
        <v>12</v>
      </c>
      <c r="G348" s="23">
        <f>SUM(G349:G356)</f>
        <v>419801</v>
      </c>
      <c r="H348" s="23">
        <f>SUM(H349:H356)</f>
        <v>401641.0999999999</v>
      </c>
      <c r="I348" s="50">
        <f t="shared" si="21"/>
        <v>0.9567416466373351</v>
      </c>
    </row>
    <row r="349" spans="1:9" s="3" customFormat="1" ht="24.75" customHeight="1">
      <c r="A349" s="292"/>
      <c r="B349" s="293"/>
      <c r="C349" s="225"/>
      <c r="D349" s="17">
        <v>3020</v>
      </c>
      <c r="E349" s="20"/>
      <c r="F349" s="32" t="s">
        <v>52</v>
      </c>
      <c r="G349" s="23">
        <v>22868</v>
      </c>
      <c r="H349" s="23">
        <v>21113.81</v>
      </c>
      <c r="I349" s="26">
        <f t="shared" si="21"/>
        <v>0.9232906244533847</v>
      </c>
    </row>
    <row r="350" spans="1:9" s="3" customFormat="1" ht="28.5" customHeight="1">
      <c r="A350" s="292"/>
      <c r="B350" s="293"/>
      <c r="C350" s="225"/>
      <c r="D350" s="17">
        <v>4010</v>
      </c>
      <c r="E350" s="20"/>
      <c r="F350" s="32" t="s">
        <v>24</v>
      </c>
      <c r="G350" s="23">
        <v>292314</v>
      </c>
      <c r="H350" s="23">
        <v>279550.24</v>
      </c>
      <c r="I350" s="26">
        <f t="shared" si="21"/>
        <v>0.9563354474982382</v>
      </c>
    </row>
    <row r="351" spans="1:9" s="3" customFormat="1" ht="18" customHeight="1">
      <c r="A351" s="292"/>
      <c r="B351" s="293"/>
      <c r="C351" s="225"/>
      <c r="D351" s="17">
        <v>4040</v>
      </c>
      <c r="E351" s="20"/>
      <c r="F351" s="32" t="s">
        <v>47</v>
      </c>
      <c r="G351" s="23">
        <v>8169</v>
      </c>
      <c r="H351" s="23">
        <v>8167.22</v>
      </c>
      <c r="I351" s="26">
        <f t="shared" si="21"/>
        <v>0.9997821030725915</v>
      </c>
    </row>
    <row r="352" spans="1:9" s="3" customFormat="1" ht="18" customHeight="1">
      <c r="A352" s="292"/>
      <c r="B352" s="293"/>
      <c r="C352" s="225"/>
      <c r="D352" s="17">
        <v>4110</v>
      </c>
      <c r="E352" s="20"/>
      <c r="F352" s="32" t="s">
        <v>25</v>
      </c>
      <c r="G352" s="23">
        <v>53845</v>
      </c>
      <c r="H352" s="23">
        <v>51519.81</v>
      </c>
      <c r="I352" s="26">
        <f t="shared" si="21"/>
        <v>0.9568169746494567</v>
      </c>
    </row>
    <row r="353" spans="1:9" s="3" customFormat="1" ht="28.5" customHeight="1">
      <c r="A353" s="292"/>
      <c r="B353" s="293"/>
      <c r="C353" s="225"/>
      <c r="D353" s="173">
        <v>4120</v>
      </c>
      <c r="E353" s="65"/>
      <c r="F353" s="175" t="s">
        <v>41</v>
      </c>
      <c r="G353" s="23">
        <v>8304</v>
      </c>
      <c r="H353" s="23">
        <v>7343.99</v>
      </c>
      <c r="I353" s="170">
        <f t="shared" si="21"/>
        <v>0.884391859344894</v>
      </c>
    </row>
    <row r="354" spans="1:9" s="3" customFormat="1" ht="27.75" customHeight="1">
      <c r="A354" s="292"/>
      <c r="B354" s="293"/>
      <c r="C354" s="225"/>
      <c r="D354" s="17">
        <v>4240</v>
      </c>
      <c r="E354" s="20"/>
      <c r="F354" s="32" t="s">
        <v>89</v>
      </c>
      <c r="G354" s="23">
        <v>18100</v>
      </c>
      <c r="H354" s="23">
        <v>18050.93</v>
      </c>
      <c r="I354" s="26">
        <f t="shared" si="21"/>
        <v>0.9972889502762431</v>
      </c>
    </row>
    <row r="355" spans="1:9" s="3" customFormat="1" ht="27.75" customHeight="1">
      <c r="A355" s="292"/>
      <c r="B355" s="293"/>
      <c r="C355" s="225"/>
      <c r="D355" s="173">
        <v>4440</v>
      </c>
      <c r="E355" s="65"/>
      <c r="F355" s="175" t="s">
        <v>58</v>
      </c>
      <c r="G355" s="23">
        <v>15541</v>
      </c>
      <c r="H355" s="23">
        <v>15541</v>
      </c>
      <c r="I355" s="170">
        <f>H355/G355</f>
        <v>1</v>
      </c>
    </row>
    <row r="356" spans="1:9" s="3" customFormat="1" ht="33" customHeight="1">
      <c r="A356" s="292"/>
      <c r="B356" s="293"/>
      <c r="C356" s="225"/>
      <c r="D356" s="17">
        <v>4710</v>
      </c>
      <c r="E356" s="20"/>
      <c r="F356" s="182" t="s">
        <v>170</v>
      </c>
      <c r="G356" s="23">
        <v>660</v>
      </c>
      <c r="H356" s="23">
        <v>354.1</v>
      </c>
      <c r="I356" s="26">
        <f t="shared" si="21"/>
        <v>0.5365151515151515</v>
      </c>
    </row>
    <row r="357" spans="1:9" s="1" customFormat="1" ht="56.25" customHeight="1">
      <c r="A357" s="292"/>
      <c r="B357" s="293"/>
      <c r="C357" s="135">
        <v>80150</v>
      </c>
      <c r="D357" s="125"/>
      <c r="E357" s="126"/>
      <c r="F357" s="123" t="s">
        <v>167</v>
      </c>
      <c r="G357" s="132">
        <f>G358</f>
        <v>1092696</v>
      </c>
      <c r="H357" s="132">
        <f>H358</f>
        <v>1064958.35</v>
      </c>
      <c r="I357" s="89">
        <f t="shared" si="21"/>
        <v>0.9746154008068119</v>
      </c>
    </row>
    <row r="358" spans="1:9" s="1" customFormat="1" ht="17.25" customHeight="1">
      <c r="A358" s="292"/>
      <c r="B358" s="293"/>
      <c r="C358" s="225"/>
      <c r="D358" s="33"/>
      <c r="E358" s="20"/>
      <c r="F358" s="32" t="s">
        <v>12</v>
      </c>
      <c r="G358" s="23">
        <f>SUM(G359:G368)</f>
        <v>1092696</v>
      </c>
      <c r="H358" s="23">
        <f>SUM(H359:H368)</f>
        <v>1064958.35</v>
      </c>
      <c r="I358" s="50">
        <f t="shared" si="21"/>
        <v>0.9746154008068119</v>
      </c>
    </row>
    <row r="359" spans="1:9" s="3" customFormat="1" ht="26.25" customHeight="1">
      <c r="A359" s="292"/>
      <c r="B359" s="293"/>
      <c r="C359" s="225"/>
      <c r="D359" s="33">
        <v>3020</v>
      </c>
      <c r="E359" s="20"/>
      <c r="F359" s="32" t="s">
        <v>52</v>
      </c>
      <c r="G359" s="23">
        <v>66082</v>
      </c>
      <c r="H359" s="23">
        <v>60884.51</v>
      </c>
      <c r="I359" s="26">
        <f>H360/G359</f>
        <v>11.12038633818589</v>
      </c>
    </row>
    <row r="360" spans="1:9" s="3" customFormat="1" ht="26.25" customHeight="1">
      <c r="A360" s="292"/>
      <c r="B360" s="293"/>
      <c r="C360" s="225"/>
      <c r="D360" s="33">
        <v>4010</v>
      </c>
      <c r="E360" s="20"/>
      <c r="F360" s="32" t="s">
        <v>24</v>
      </c>
      <c r="G360" s="23">
        <v>741448</v>
      </c>
      <c r="H360" s="23">
        <v>734857.37</v>
      </c>
      <c r="I360" s="26">
        <f>H362/G360</f>
        <v>0.19028687109547804</v>
      </c>
    </row>
    <row r="361" spans="1:9" s="3" customFormat="1" ht="21.75" customHeight="1">
      <c r="A361" s="292"/>
      <c r="B361" s="293"/>
      <c r="C361" s="225"/>
      <c r="D361" s="33">
        <v>4040</v>
      </c>
      <c r="E361" s="20"/>
      <c r="F361" s="32" t="s">
        <v>47</v>
      </c>
      <c r="G361" s="23">
        <v>41090</v>
      </c>
      <c r="H361" s="23">
        <v>41086.19</v>
      </c>
      <c r="I361" s="26">
        <f>H363/G361</f>
        <v>0.4820664395229983</v>
      </c>
    </row>
    <row r="362" spans="1:9" s="3" customFormat="1" ht="19.5" customHeight="1">
      <c r="A362" s="292"/>
      <c r="B362" s="293"/>
      <c r="C362" s="225"/>
      <c r="D362" s="33">
        <v>4110</v>
      </c>
      <c r="E362" s="20"/>
      <c r="F362" s="32" t="s">
        <v>25</v>
      </c>
      <c r="G362" s="23">
        <v>144530</v>
      </c>
      <c r="H362" s="23">
        <v>141087.82</v>
      </c>
      <c r="I362" s="26">
        <f>H363/G362</f>
        <v>0.1370518923406905</v>
      </c>
    </row>
    <row r="363" spans="1:9" s="3" customFormat="1" ht="25.5" customHeight="1">
      <c r="A363" s="292"/>
      <c r="B363" s="293"/>
      <c r="C363" s="225"/>
      <c r="D363" s="33">
        <v>4120</v>
      </c>
      <c r="E363" s="20"/>
      <c r="F363" s="87" t="s">
        <v>41</v>
      </c>
      <c r="G363" s="23">
        <v>21018</v>
      </c>
      <c r="H363" s="23">
        <v>19808.11</v>
      </c>
      <c r="I363" s="26">
        <f>H364/G363</f>
        <v>0.11894566561994481</v>
      </c>
    </row>
    <row r="364" spans="1:9" s="3" customFormat="1" ht="21" customHeight="1">
      <c r="A364" s="292"/>
      <c r="B364" s="293"/>
      <c r="C364" s="225"/>
      <c r="D364" s="34">
        <v>4210</v>
      </c>
      <c r="E364" s="20"/>
      <c r="F364" s="68" t="s">
        <v>13</v>
      </c>
      <c r="G364" s="23">
        <v>3700</v>
      </c>
      <c r="H364" s="23">
        <v>2500</v>
      </c>
      <c r="I364" s="26">
        <f>H365/G364</f>
        <v>6.076848648648649</v>
      </c>
    </row>
    <row r="365" spans="1:9" s="3" customFormat="1" ht="30" customHeight="1">
      <c r="A365" s="292"/>
      <c r="B365" s="293"/>
      <c r="C365" s="225"/>
      <c r="D365" s="33">
        <v>4240</v>
      </c>
      <c r="E365" s="20"/>
      <c r="F365" s="32" t="s">
        <v>89</v>
      </c>
      <c r="G365" s="23">
        <v>27482</v>
      </c>
      <c r="H365" s="23">
        <v>22484.34</v>
      </c>
      <c r="I365" s="26">
        <f aca="true" t="shared" si="22" ref="I365:I381">H365/G365</f>
        <v>0.8181478786114548</v>
      </c>
    </row>
    <row r="366" spans="1:9" s="3" customFormat="1" ht="19.5" customHeight="1">
      <c r="A366" s="292"/>
      <c r="B366" s="293"/>
      <c r="C366" s="225"/>
      <c r="D366" s="33">
        <v>4300</v>
      </c>
      <c r="E366" s="20"/>
      <c r="F366" s="68" t="s">
        <v>15</v>
      </c>
      <c r="G366" s="23">
        <v>2610</v>
      </c>
      <c r="H366" s="23">
        <v>256</v>
      </c>
      <c r="I366" s="26">
        <f t="shared" si="22"/>
        <v>0.09808429118773947</v>
      </c>
    </row>
    <row r="367" spans="1:9" s="3" customFormat="1" ht="19.5" customHeight="1">
      <c r="A367" s="292"/>
      <c r="B367" s="293"/>
      <c r="C367" s="225"/>
      <c r="D367" s="33">
        <v>4440</v>
      </c>
      <c r="E367" s="65"/>
      <c r="F367" s="175" t="s">
        <v>58</v>
      </c>
      <c r="G367" s="23">
        <v>39632</v>
      </c>
      <c r="H367" s="23">
        <v>39632</v>
      </c>
      <c r="I367" s="170">
        <f>H367/G367</f>
        <v>1</v>
      </c>
    </row>
    <row r="368" spans="1:9" s="3" customFormat="1" ht="31.5" customHeight="1">
      <c r="A368" s="292"/>
      <c r="B368" s="293"/>
      <c r="C368" s="225"/>
      <c r="D368" s="33">
        <v>4710</v>
      </c>
      <c r="E368" s="20"/>
      <c r="F368" s="182" t="s">
        <v>170</v>
      </c>
      <c r="G368" s="23">
        <v>5104</v>
      </c>
      <c r="H368" s="23">
        <v>2362.01</v>
      </c>
      <c r="I368" s="26">
        <f t="shared" si="22"/>
        <v>0.46277625391849536</v>
      </c>
    </row>
    <row r="369" spans="1:9" s="1" customFormat="1" ht="66" customHeight="1">
      <c r="A369" s="292"/>
      <c r="B369" s="293"/>
      <c r="C369" s="134">
        <v>80153</v>
      </c>
      <c r="D369" s="125"/>
      <c r="E369" s="126"/>
      <c r="F369" s="118" t="s">
        <v>100</v>
      </c>
      <c r="G369" s="132">
        <f>G370</f>
        <v>200675.91</v>
      </c>
      <c r="H369" s="132">
        <f>H370</f>
        <v>200524.94</v>
      </c>
      <c r="I369" s="89">
        <f t="shared" si="22"/>
        <v>0.9992476924609436</v>
      </c>
    </row>
    <row r="370" spans="1:9" s="1" customFormat="1" ht="22.5" customHeight="1">
      <c r="A370" s="292"/>
      <c r="B370" s="293"/>
      <c r="C370" s="225"/>
      <c r="D370" s="48"/>
      <c r="E370" s="20"/>
      <c r="F370" s="32" t="s">
        <v>12</v>
      </c>
      <c r="G370" s="222">
        <f>G371+G372</f>
        <v>200675.91</v>
      </c>
      <c r="H370" s="222">
        <f>H371+H372</f>
        <v>200524.94</v>
      </c>
      <c r="I370" s="44">
        <f t="shared" si="22"/>
        <v>0.9992476924609436</v>
      </c>
    </row>
    <row r="371" spans="1:9" s="1" customFormat="1" ht="21.75" customHeight="1">
      <c r="A371" s="292"/>
      <c r="B371" s="293"/>
      <c r="C371" s="225"/>
      <c r="D371" s="47">
        <v>4210</v>
      </c>
      <c r="E371" s="20"/>
      <c r="F371" s="32" t="s">
        <v>13</v>
      </c>
      <c r="G371" s="54">
        <v>1986.87</v>
      </c>
      <c r="H371" s="54">
        <v>1986.87</v>
      </c>
      <c r="I371" s="50">
        <f t="shared" si="22"/>
        <v>1</v>
      </c>
    </row>
    <row r="372" spans="1:9" s="1" customFormat="1" ht="30.75" customHeight="1">
      <c r="A372" s="292"/>
      <c r="B372" s="293"/>
      <c r="C372" s="225"/>
      <c r="D372" s="47">
        <v>4240</v>
      </c>
      <c r="E372" s="20"/>
      <c r="F372" s="32" t="s">
        <v>89</v>
      </c>
      <c r="G372" s="54">
        <v>198689.04</v>
      </c>
      <c r="H372" s="54">
        <v>198538.07</v>
      </c>
      <c r="I372" s="50">
        <f t="shared" si="22"/>
        <v>0.9992401694627947</v>
      </c>
    </row>
    <row r="373" spans="1:9" s="1" customFormat="1" ht="20.25" customHeight="1">
      <c r="A373" s="292"/>
      <c r="B373" s="293"/>
      <c r="C373" s="130">
        <v>80195</v>
      </c>
      <c r="D373" s="125"/>
      <c r="E373" s="126"/>
      <c r="F373" s="118" t="s">
        <v>23</v>
      </c>
      <c r="G373" s="133">
        <f>G374</f>
        <v>156805.82</v>
      </c>
      <c r="H373" s="133">
        <f>H374</f>
        <v>120855.63</v>
      </c>
      <c r="I373" s="89">
        <f t="shared" si="22"/>
        <v>0.77073433881472</v>
      </c>
    </row>
    <row r="374" spans="1:9" s="1" customFormat="1" ht="24" customHeight="1">
      <c r="A374" s="292"/>
      <c r="B374" s="293"/>
      <c r="C374" s="224"/>
      <c r="D374" s="48"/>
      <c r="E374" s="20"/>
      <c r="F374" s="32" t="s">
        <v>12</v>
      </c>
      <c r="G374" s="222">
        <f>SUM(G375:G377)</f>
        <v>156805.82</v>
      </c>
      <c r="H374" s="222">
        <f>SUM(H375:H377)</f>
        <v>120855.63</v>
      </c>
      <c r="I374" s="44">
        <f t="shared" si="22"/>
        <v>0.77073433881472</v>
      </c>
    </row>
    <row r="375" spans="1:9" s="1" customFormat="1" ht="24" customHeight="1">
      <c r="A375" s="292"/>
      <c r="B375" s="293"/>
      <c r="C375" s="224"/>
      <c r="D375" s="189">
        <v>4110</v>
      </c>
      <c r="E375" s="65"/>
      <c r="F375" s="175" t="s">
        <v>25</v>
      </c>
      <c r="G375" s="39">
        <v>100</v>
      </c>
      <c r="H375" s="39">
        <v>35.86</v>
      </c>
      <c r="I375" s="44">
        <f t="shared" si="22"/>
        <v>0.3586</v>
      </c>
    </row>
    <row r="376" spans="1:9" s="3" customFormat="1" ht="21.75" customHeight="1">
      <c r="A376" s="292"/>
      <c r="B376" s="293"/>
      <c r="C376" s="224"/>
      <c r="D376" s="17">
        <v>4170</v>
      </c>
      <c r="E376" s="20" t="s">
        <v>28</v>
      </c>
      <c r="F376" s="32"/>
      <c r="G376" s="35">
        <v>24900</v>
      </c>
      <c r="H376" s="35">
        <v>24400</v>
      </c>
      <c r="I376" s="27">
        <f t="shared" si="22"/>
        <v>0.9799196787148594</v>
      </c>
    </row>
    <row r="377" spans="1:9" s="3" customFormat="1" ht="21.75" customHeight="1">
      <c r="A377" s="294"/>
      <c r="B377" s="295"/>
      <c r="C377" s="207"/>
      <c r="D377" s="209">
        <v>4300</v>
      </c>
      <c r="E377" s="65"/>
      <c r="F377" s="208" t="s">
        <v>15</v>
      </c>
      <c r="G377" s="35">
        <v>131805.82</v>
      </c>
      <c r="H377" s="35">
        <v>96419.77</v>
      </c>
      <c r="I377" s="27"/>
    </row>
    <row r="378" spans="1:9" s="1" customFormat="1" ht="17.25" customHeight="1">
      <c r="A378" s="95">
        <v>11</v>
      </c>
      <c r="B378" s="95">
        <v>851</v>
      </c>
      <c r="C378" s="96"/>
      <c r="D378" s="96"/>
      <c r="E378" s="96"/>
      <c r="F378" s="97" t="s">
        <v>101</v>
      </c>
      <c r="G378" s="98">
        <f>G379+G385+G389+G399</f>
        <v>765799.0599999999</v>
      </c>
      <c r="H378" s="186">
        <f>H379+H385+H389+H399</f>
        <v>563174.4500000001</v>
      </c>
      <c r="I378" s="99">
        <f t="shared" si="22"/>
        <v>0.7354076015710963</v>
      </c>
    </row>
    <row r="379" spans="1:9" s="1" customFormat="1" ht="19.5" customHeight="1">
      <c r="A379" s="229"/>
      <c r="B379" s="230"/>
      <c r="C379" s="126">
        <v>85121</v>
      </c>
      <c r="D379" s="125"/>
      <c r="E379" s="125"/>
      <c r="F379" s="118" t="s">
        <v>102</v>
      </c>
      <c r="G379" s="88">
        <f>G380+G382</f>
        <v>218016</v>
      </c>
      <c r="H379" s="210">
        <f>H380+H382</f>
        <v>218016</v>
      </c>
      <c r="I379" s="89">
        <f t="shared" si="22"/>
        <v>1</v>
      </c>
    </row>
    <row r="380" spans="1:9" s="2" customFormat="1" ht="12.75" customHeight="1">
      <c r="A380" s="231"/>
      <c r="B380" s="232"/>
      <c r="C380" s="225"/>
      <c r="D380" s="47"/>
      <c r="E380" s="20"/>
      <c r="F380" s="32" t="s">
        <v>70</v>
      </c>
      <c r="G380" s="49">
        <f>G381</f>
        <v>184812.56</v>
      </c>
      <c r="H380" s="49">
        <f>H381</f>
        <v>184812.56</v>
      </c>
      <c r="I380" s="50">
        <f t="shared" si="22"/>
        <v>1</v>
      </c>
    </row>
    <row r="381" spans="1:9" s="2" customFormat="1" ht="63" customHeight="1">
      <c r="A381" s="231"/>
      <c r="B381" s="232"/>
      <c r="C381" s="225"/>
      <c r="D381" s="47">
        <v>2560</v>
      </c>
      <c r="E381" s="20"/>
      <c r="F381" s="32" t="s">
        <v>103</v>
      </c>
      <c r="G381" s="49">
        <v>184812.56</v>
      </c>
      <c r="H381" s="49">
        <v>184812.56</v>
      </c>
      <c r="I381" s="50">
        <f t="shared" si="22"/>
        <v>1</v>
      </c>
    </row>
    <row r="382" spans="1:9" s="2" customFormat="1" ht="16.5" customHeight="1">
      <c r="A382" s="231"/>
      <c r="B382" s="232"/>
      <c r="C382" s="206"/>
      <c r="D382" s="209"/>
      <c r="E382" s="65"/>
      <c r="F382" s="208" t="s">
        <v>76</v>
      </c>
      <c r="G382" s="211">
        <f>SUM(G383:G384)</f>
        <v>33203.44</v>
      </c>
      <c r="H382" s="211">
        <f>SUM(H383:H384)</f>
        <v>33203.44</v>
      </c>
      <c r="I382" s="213">
        <f>H382/G382</f>
        <v>1</v>
      </c>
    </row>
    <row r="383" spans="1:9" s="2" customFormat="1" ht="24" customHeight="1">
      <c r="A383" s="231"/>
      <c r="B383" s="232"/>
      <c r="C383" s="206"/>
      <c r="D383" s="209">
        <v>6050</v>
      </c>
      <c r="E383" s="65"/>
      <c r="F383" s="208" t="s">
        <v>20</v>
      </c>
      <c r="G383" s="211">
        <v>22140</v>
      </c>
      <c r="H383" s="211">
        <v>22140</v>
      </c>
      <c r="I383" s="213">
        <f>H383/G383</f>
        <v>1</v>
      </c>
    </row>
    <row r="384" spans="1:9" s="2" customFormat="1" ht="25.5" customHeight="1">
      <c r="A384" s="231"/>
      <c r="B384" s="232"/>
      <c r="C384" s="206"/>
      <c r="D384" s="209">
        <v>6060</v>
      </c>
      <c r="E384" s="65"/>
      <c r="F384" s="208" t="s">
        <v>20</v>
      </c>
      <c r="G384" s="211">
        <v>11063.44</v>
      </c>
      <c r="H384" s="211">
        <v>11063.44</v>
      </c>
      <c r="I384" s="213">
        <f>H384/G384</f>
        <v>1</v>
      </c>
    </row>
    <row r="385" spans="1:9" s="52" customFormat="1" ht="21.75" customHeight="1">
      <c r="A385" s="231"/>
      <c r="B385" s="232"/>
      <c r="C385" s="126">
        <v>85153</v>
      </c>
      <c r="D385" s="125"/>
      <c r="E385" s="125"/>
      <c r="F385" s="118" t="s">
        <v>104</v>
      </c>
      <c r="G385" s="88">
        <f>G386</f>
        <v>4000</v>
      </c>
      <c r="H385" s="88">
        <f>H386</f>
        <v>0</v>
      </c>
      <c r="I385" s="89">
        <f aca="true" t="shared" si="23" ref="I385:I410">H385/G385</f>
        <v>0</v>
      </c>
    </row>
    <row r="386" spans="1:9" s="52" customFormat="1" ht="21.75" customHeight="1">
      <c r="A386" s="231"/>
      <c r="B386" s="232"/>
      <c r="C386" s="225"/>
      <c r="D386" s="47"/>
      <c r="E386" s="47"/>
      <c r="F386" s="32" t="s">
        <v>12</v>
      </c>
      <c r="G386" s="49">
        <f>SUM(G387:G388)</f>
        <v>4000</v>
      </c>
      <c r="H386" s="49">
        <f>SUM(H387:H388)</f>
        <v>0</v>
      </c>
      <c r="I386" s="50">
        <f t="shared" si="23"/>
        <v>0</v>
      </c>
    </row>
    <row r="387" spans="1:9" s="52" customFormat="1" ht="18.75" customHeight="1">
      <c r="A387" s="231"/>
      <c r="B387" s="232"/>
      <c r="C387" s="225"/>
      <c r="D387" s="47">
        <v>4210</v>
      </c>
      <c r="E387" s="20"/>
      <c r="F387" s="32" t="s">
        <v>13</v>
      </c>
      <c r="G387" s="49">
        <v>1000</v>
      </c>
      <c r="H387" s="49">
        <v>0</v>
      </c>
      <c r="I387" s="50">
        <f t="shared" si="23"/>
        <v>0</v>
      </c>
    </row>
    <row r="388" spans="1:9" s="52" customFormat="1" ht="24" customHeight="1">
      <c r="A388" s="231"/>
      <c r="B388" s="232"/>
      <c r="C388" s="225"/>
      <c r="D388" s="47">
        <v>4300</v>
      </c>
      <c r="E388" s="20" t="s">
        <v>15</v>
      </c>
      <c r="F388" s="32"/>
      <c r="G388" s="49">
        <v>3000</v>
      </c>
      <c r="H388" s="49">
        <v>0</v>
      </c>
      <c r="I388" s="50">
        <f t="shared" si="23"/>
        <v>0</v>
      </c>
    </row>
    <row r="389" spans="1:9" s="52" customFormat="1" ht="16.5" customHeight="1">
      <c r="A389" s="231"/>
      <c r="B389" s="232"/>
      <c r="C389" s="126">
        <v>85154</v>
      </c>
      <c r="D389" s="125"/>
      <c r="E389" s="125"/>
      <c r="F389" s="118" t="s">
        <v>105</v>
      </c>
      <c r="G389" s="88">
        <f>G390</f>
        <v>494303.67</v>
      </c>
      <c r="H389" s="88">
        <f>H390</f>
        <v>307791.56</v>
      </c>
      <c r="I389" s="89">
        <f t="shared" si="23"/>
        <v>0.6226770681269674</v>
      </c>
    </row>
    <row r="390" spans="1:9" s="2" customFormat="1" ht="17.25" customHeight="1">
      <c r="A390" s="231"/>
      <c r="B390" s="232"/>
      <c r="C390" s="225"/>
      <c r="D390" s="47"/>
      <c r="E390" s="47"/>
      <c r="F390" s="32" t="s">
        <v>12</v>
      </c>
      <c r="G390" s="49">
        <f>SUM(G391:G398)</f>
        <v>494303.67</v>
      </c>
      <c r="H390" s="49">
        <f>SUM(H391:H398)</f>
        <v>307791.56</v>
      </c>
      <c r="I390" s="50">
        <f t="shared" si="23"/>
        <v>0.6226770681269674</v>
      </c>
    </row>
    <row r="391" spans="1:9" s="2" customFormat="1" ht="16.5" customHeight="1">
      <c r="A391" s="231"/>
      <c r="B391" s="232"/>
      <c r="C391" s="225"/>
      <c r="D391" s="17">
        <v>4110</v>
      </c>
      <c r="E391" s="17"/>
      <c r="F391" s="32" t="s">
        <v>25</v>
      </c>
      <c r="G391" s="15">
        <v>2000</v>
      </c>
      <c r="H391" s="15">
        <v>0</v>
      </c>
      <c r="I391" s="26">
        <f t="shared" si="23"/>
        <v>0</v>
      </c>
    </row>
    <row r="392" spans="1:9" s="2" customFormat="1" ht="28.5" customHeight="1">
      <c r="A392" s="231"/>
      <c r="B392" s="232"/>
      <c r="C392" s="225"/>
      <c r="D392" s="17">
        <v>4120</v>
      </c>
      <c r="E392" s="20"/>
      <c r="F392" s="90" t="s">
        <v>41</v>
      </c>
      <c r="G392" s="15">
        <v>200</v>
      </c>
      <c r="H392" s="15">
        <v>0</v>
      </c>
      <c r="I392" s="26">
        <f t="shared" si="23"/>
        <v>0</v>
      </c>
    </row>
    <row r="393" spans="1:9" ht="15" customHeight="1">
      <c r="A393" s="231"/>
      <c r="B393" s="232"/>
      <c r="C393" s="225"/>
      <c r="D393" s="17">
        <v>4170</v>
      </c>
      <c r="E393" s="20">
        <v>4170</v>
      </c>
      <c r="F393" s="32" t="s">
        <v>28</v>
      </c>
      <c r="G393" s="15">
        <v>83800</v>
      </c>
      <c r="H393" s="15">
        <v>82000</v>
      </c>
      <c r="I393" s="26">
        <f t="shared" si="23"/>
        <v>0.9785202863961814</v>
      </c>
    </row>
    <row r="394" spans="1:9" ht="18.75" customHeight="1">
      <c r="A394" s="231"/>
      <c r="B394" s="232"/>
      <c r="C394" s="225"/>
      <c r="D394" s="17">
        <v>4210</v>
      </c>
      <c r="E394" s="20"/>
      <c r="F394" s="68" t="s">
        <v>13</v>
      </c>
      <c r="G394" s="15">
        <v>59522.67</v>
      </c>
      <c r="H394" s="15">
        <v>12785.7</v>
      </c>
      <c r="I394" s="26">
        <f t="shared" si="23"/>
        <v>0.2148038722053295</v>
      </c>
    </row>
    <row r="395" spans="1:9" ht="18.75" customHeight="1">
      <c r="A395" s="231"/>
      <c r="B395" s="232"/>
      <c r="C395" s="225"/>
      <c r="D395" s="209">
        <v>4220</v>
      </c>
      <c r="E395" s="65"/>
      <c r="F395" s="68" t="s">
        <v>175</v>
      </c>
      <c r="G395" s="211">
        <v>5000</v>
      </c>
      <c r="H395" s="211">
        <v>2336.26</v>
      </c>
      <c r="I395" s="213">
        <f t="shared" si="23"/>
        <v>0.46725200000000006</v>
      </c>
    </row>
    <row r="396" spans="1:9" ht="18.75" customHeight="1">
      <c r="A396" s="231"/>
      <c r="B396" s="232"/>
      <c r="C396" s="225"/>
      <c r="D396" s="14">
        <v>4300</v>
      </c>
      <c r="E396" s="65"/>
      <c r="F396" s="68" t="s">
        <v>15</v>
      </c>
      <c r="G396" s="172">
        <v>342281</v>
      </c>
      <c r="H396" s="172">
        <v>210197.67</v>
      </c>
      <c r="I396" s="170">
        <f>H396/G396</f>
        <v>0.6141084956512339</v>
      </c>
    </row>
    <row r="397" spans="1:9" ht="18.75" customHeight="1">
      <c r="A397" s="231"/>
      <c r="B397" s="232"/>
      <c r="C397" s="225"/>
      <c r="D397" s="173">
        <v>4430</v>
      </c>
      <c r="E397" s="65"/>
      <c r="F397" s="68" t="s">
        <v>17</v>
      </c>
      <c r="G397" s="172">
        <v>1000</v>
      </c>
      <c r="H397" s="172">
        <v>28.29</v>
      </c>
      <c r="I397" s="170">
        <f>H397/G397</f>
        <v>0.02829</v>
      </c>
    </row>
    <row r="398" spans="1:9" ht="24.75" customHeight="1">
      <c r="A398" s="231"/>
      <c r="B398" s="232"/>
      <c r="C398" s="225"/>
      <c r="D398" s="173">
        <v>4610</v>
      </c>
      <c r="E398" s="65"/>
      <c r="F398" s="68" t="s">
        <v>61</v>
      </c>
      <c r="G398" s="172">
        <v>500</v>
      </c>
      <c r="H398" s="172">
        <v>443.64</v>
      </c>
      <c r="I398" s="170">
        <f>H398/G398</f>
        <v>0.88728</v>
      </c>
    </row>
    <row r="399" spans="1:9" ht="24.75" customHeight="1">
      <c r="A399" s="231"/>
      <c r="B399" s="232"/>
      <c r="C399" s="180">
        <v>85195</v>
      </c>
      <c r="D399" s="125"/>
      <c r="E399" s="125"/>
      <c r="F399" s="181" t="s">
        <v>23</v>
      </c>
      <c r="G399" s="185">
        <f>G400</f>
        <v>49479.39</v>
      </c>
      <c r="H399" s="185">
        <f>H400</f>
        <v>37366.89000000001</v>
      </c>
      <c r="I399" s="188">
        <f aca="true" t="shared" si="24" ref="I399:I407">H399/G399</f>
        <v>0.7552011049449076</v>
      </c>
    </row>
    <row r="400" spans="1:9" ht="24.75" customHeight="1">
      <c r="A400" s="231"/>
      <c r="B400" s="232"/>
      <c r="C400" s="278"/>
      <c r="D400" s="125"/>
      <c r="E400" s="125"/>
      <c r="F400" s="182" t="s">
        <v>12</v>
      </c>
      <c r="G400" s="203">
        <f>SUM(G401:G407)</f>
        <v>49479.39</v>
      </c>
      <c r="H400" s="203">
        <f>SUM(H401:H407)</f>
        <v>37366.89000000001</v>
      </c>
      <c r="I400" s="188">
        <f t="shared" si="24"/>
        <v>0.7552011049449076</v>
      </c>
    </row>
    <row r="401" spans="1:9" ht="24.75" customHeight="1">
      <c r="A401" s="231"/>
      <c r="B401" s="232"/>
      <c r="C401" s="279"/>
      <c r="D401" s="196">
        <v>4010</v>
      </c>
      <c r="E401" s="196"/>
      <c r="F401" s="190" t="s">
        <v>24</v>
      </c>
      <c r="G401" s="203">
        <v>32051.94</v>
      </c>
      <c r="H401" s="203">
        <v>22732.82</v>
      </c>
      <c r="I401" s="188">
        <f t="shared" si="24"/>
        <v>0.7092494245278134</v>
      </c>
    </row>
    <row r="402" spans="1:9" ht="24.75" customHeight="1">
      <c r="A402" s="231"/>
      <c r="B402" s="232"/>
      <c r="C402" s="279"/>
      <c r="D402" s="196">
        <v>4110</v>
      </c>
      <c r="E402" s="196"/>
      <c r="F402" s="190" t="s">
        <v>25</v>
      </c>
      <c r="G402" s="203">
        <v>5332.99</v>
      </c>
      <c r="H402" s="203">
        <v>3695.32</v>
      </c>
      <c r="I402" s="188">
        <f t="shared" si="24"/>
        <v>0.6929171065387335</v>
      </c>
    </row>
    <row r="403" spans="1:9" ht="24.75" customHeight="1">
      <c r="A403" s="231"/>
      <c r="B403" s="232"/>
      <c r="C403" s="279"/>
      <c r="D403" s="196">
        <v>4120</v>
      </c>
      <c r="E403" s="196"/>
      <c r="F403" s="190" t="s">
        <v>178</v>
      </c>
      <c r="G403" s="203">
        <v>733.7</v>
      </c>
      <c r="H403" s="203">
        <v>488.7</v>
      </c>
      <c r="I403" s="188">
        <f t="shared" si="24"/>
        <v>0.6660760528826495</v>
      </c>
    </row>
    <row r="404" spans="1:9" ht="24.75" customHeight="1">
      <c r="A404" s="231"/>
      <c r="B404" s="232"/>
      <c r="C404" s="279"/>
      <c r="D404" s="196">
        <v>4170</v>
      </c>
      <c r="E404" s="196"/>
      <c r="F404" s="190" t="s">
        <v>28</v>
      </c>
      <c r="G404" s="203">
        <v>600</v>
      </c>
      <c r="H404" s="203">
        <v>400</v>
      </c>
      <c r="I404" s="213">
        <f t="shared" si="24"/>
        <v>0.6666666666666666</v>
      </c>
    </row>
    <row r="405" spans="1:9" ht="24.75" customHeight="1">
      <c r="A405" s="231"/>
      <c r="B405" s="232"/>
      <c r="C405" s="279"/>
      <c r="D405" s="196">
        <v>4210</v>
      </c>
      <c r="E405" s="196"/>
      <c r="F405" s="190" t="s">
        <v>13</v>
      </c>
      <c r="G405" s="203">
        <v>500</v>
      </c>
      <c r="H405" s="203">
        <v>281.39</v>
      </c>
      <c r="I405" s="188">
        <f t="shared" si="24"/>
        <v>0.56278</v>
      </c>
    </row>
    <row r="406" spans="1:9" ht="24.75" customHeight="1">
      <c r="A406" s="231"/>
      <c r="B406" s="232"/>
      <c r="C406" s="279"/>
      <c r="D406" s="196">
        <v>4300</v>
      </c>
      <c r="E406" s="196"/>
      <c r="F406" s="190" t="s">
        <v>15</v>
      </c>
      <c r="G406" s="203">
        <v>10000</v>
      </c>
      <c r="H406" s="203">
        <v>9622.29</v>
      </c>
      <c r="I406" s="213">
        <f t="shared" si="24"/>
        <v>0.9622290000000001</v>
      </c>
    </row>
    <row r="407" spans="1:9" ht="24.75" customHeight="1">
      <c r="A407" s="253"/>
      <c r="B407" s="254"/>
      <c r="C407" s="280"/>
      <c r="D407" s="196">
        <v>4360</v>
      </c>
      <c r="E407" s="196"/>
      <c r="F407" s="190" t="s">
        <v>179</v>
      </c>
      <c r="G407" s="203">
        <v>260.76</v>
      </c>
      <c r="H407" s="203">
        <v>146.37</v>
      </c>
      <c r="I407" s="188">
        <f t="shared" si="24"/>
        <v>0.5613207547169812</v>
      </c>
    </row>
    <row r="408" spans="1:9" s="52" customFormat="1" ht="14.25" customHeight="1">
      <c r="A408" s="105">
        <v>12</v>
      </c>
      <c r="B408" s="95">
        <v>852</v>
      </c>
      <c r="C408" s="96"/>
      <c r="D408" s="96"/>
      <c r="E408" s="96"/>
      <c r="F408" s="97" t="s">
        <v>106</v>
      </c>
      <c r="G408" s="98">
        <f>G409+G412+G414+G424+G431+G434+G437+G456+G461+G463+G429</f>
        <v>3536969.94</v>
      </c>
      <c r="H408" s="98">
        <f>H409+H412+H414+H424+H431+H434+H437+H456+H461+H463+H429</f>
        <v>3146058.71</v>
      </c>
      <c r="I408" s="99">
        <f t="shared" si="23"/>
        <v>0.8894784980841539</v>
      </c>
    </row>
    <row r="409" spans="1:9" s="52" customFormat="1" ht="16.5" customHeight="1">
      <c r="A409" s="224"/>
      <c r="B409" s="224"/>
      <c r="C409" s="127">
        <v>85202</v>
      </c>
      <c r="D409" s="125"/>
      <c r="E409" s="125"/>
      <c r="F409" s="118" t="s">
        <v>107</v>
      </c>
      <c r="G409" s="88">
        <f>G410</f>
        <v>477758.21</v>
      </c>
      <c r="H409" s="88">
        <f>H410</f>
        <v>476986.8</v>
      </c>
      <c r="I409" s="89">
        <f t="shared" si="23"/>
        <v>0.9983853548011241</v>
      </c>
    </row>
    <row r="410" spans="1:9" s="52" customFormat="1" ht="19.5" customHeight="1">
      <c r="A410" s="224"/>
      <c r="B410" s="224"/>
      <c r="C410" s="225"/>
      <c r="D410" s="262">
        <v>4330</v>
      </c>
      <c r="E410" s="20">
        <v>4330</v>
      </c>
      <c r="F410" s="289" t="s">
        <v>108</v>
      </c>
      <c r="G410" s="246">
        <v>477758.21</v>
      </c>
      <c r="H410" s="246">
        <v>476986.8</v>
      </c>
      <c r="I410" s="247">
        <f t="shared" si="23"/>
        <v>0.9983853548011241</v>
      </c>
    </row>
    <row r="411" spans="1:9" s="52" customFormat="1" ht="27" customHeight="1">
      <c r="A411" s="224"/>
      <c r="B411" s="224"/>
      <c r="C411" s="225"/>
      <c r="D411" s="262"/>
      <c r="E411" s="47"/>
      <c r="F411" s="289"/>
      <c r="G411" s="246"/>
      <c r="H411" s="246"/>
      <c r="I411" s="247"/>
    </row>
    <row r="412" spans="1:9" s="52" customFormat="1" ht="12" customHeight="1">
      <c r="A412" s="224"/>
      <c r="B412" s="224"/>
      <c r="C412" s="131">
        <v>85203</v>
      </c>
      <c r="D412" s="125"/>
      <c r="E412" s="125"/>
      <c r="F412" s="118" t="s">
        <v>109</v>
      </c>
      <c r="G412" s="132">
        <f>G413</f>
        <v>69000</v>
      </c>
      <c r="H412" s="132">
        <f>H413</f>
        <v>64242.9</v>
      </c>
      <c r="I412" s="89">
        <f aca="true" t="shared" si="25" ref="I412:I424">H412/G412</f>
        <v>0.9310565217391304</v>
      </c>
    </row>
    <row r="413" spans="1:9" s="52" customFormat="1" ht="39.75" customHeight="1">
      <c r="A413" s="224"/>
      <c r="B413" s="224"/>
      <c r="C413" s="47"/>
      <c r="D413" s="47">
        <v>4330</v>
      </c>
      <c r="E413" s="47"/>
      <c r="F413" s="32" t="s">
        <v>108</v>
      </c>
      <c r="G413" s="23">
        <v>69000</v>
      </c>
      <c r="H413" s="23">
        <v>64242.9</v>
      </c>
      <c r="I413" s="50">
        <f t="shared" si="25"/>
        <v>0.9310565217391304</v>
      </c>
    </row>
    <row r="414" spans="1:9" s="52" customFormat="1" ht="38.25" customHeight="1">
      <c r="A414" s="224"/>
      <c r="B414" s="224"/>
      <c r="C414" s="131">
        <v>85205</v>
      </c>
      <c r="D414" s="125"/>
      <c r="E414" s="125"/>
      <c r="F414" s="118" t="s">
        <v>110</v>
      </c>
      <c r="G414" s="132">
        <f>G415</f>
        <v>87371.86</v>
      </c>
      <c r="H414" s="132">
        <f>H415</f>
        <v>87371.86</v>
      </c>
      <c r="I414" s="89">
        <f t="shared" si="25"/>
        <v>1</v>
      </c>
    </row>
    <row r="415" spans="1:9" s="52" customFormat="1" ht="21" customHeight="1">
      <c r="A415" s="224"/>
      <c r="B415" s="224"/>
      <c r="C415" s="225"/>
      <c r="D415" s="47"/>
      <c r="E415" s="47"/>
      <c r="F415" s="32" t="s">
        <v>12</v>
      </c>
      <c r="G415" s="23">
        <f>SUM(G416:G423)</f>
        <v>87371.86</v>
      </c>
      <c r="H415" s="23">
        <f>SUM(H416:H423)</f>
        <v>87371.86</v>
      </c>
      <c r="I415" s="50">
        <f t="shared" si="25"/>
        <v>1</v>
      </c>
    </row>
    <row r="416" spans="1:9" ht="25.5" customHeight="1">
      <c r="A416" s="224"/>
      <c r="B416" s="224"/>
      <c r="C416" s="225"/>
      <c r="D416" s="17">
        <v>4010</v>
      </c>
      <c r="E416" s="17"/>
      <c r="F416" s="32" t="s">
        <v>24</v>
      </c>
      <c r="G416" s="23">
        <v>64010</v>
      </c>
      <c r="H416" s="23">
        <v>64010</v>
      </c>
      <c r="I416" s="26">
        <f t="shared" si="25"/>
        <v>1</v>
      </c>
    </row>
    <row r="417" spans="1:9" ht="15.75" customHeight="1">
      <c r="A417" s="224"/>
      <c r="B417" s="224"/>
      <c r="C417" s="225"/>
      <c r="D417" s="17">
        <v>4040</v>
      </c>
      <c r="E417" s="17"/>
      <c r="F417" s="32" t="s">
        <v>47</v>
      </c>
      <c r="G417" s="23">
        <v>4922.07</v>
      </c>
      <c r="H417" s="23">
        <v>4922.07</v>
      </c>
      <c r="I417" s="26">
        <f t="shared" si="25"/>
        <v>1</v>
      </c>
    </row>
    <row r="418" spans="1:9" ht="19.5" customHeight="1">
      <c r="A418" s="224"/>
      <c r="B418" s="224"/>
      <c r="C418" s="225"/>
      <c r="D418" s="17">
        <v>4110</v>
      </c>
      <c r="E418" s="17"/>
      <c r="F418" s="32" t="s">
        <v>25</v>
      </c>
      <c r="G418" s="23">
        <v>11870.06</v>
      </c>
      <c r="H418" s="23">
        <v>11870.06</v>
      </c>
      <c r="I418" s="26">
        <f t="shared" si="25"/>
        <v>1</v>
      </c>
    </row>
    <row r="419" spans="1:9" ht="29.25" customHeight="1">
      <c r="A419" s="224"/>
      <c r="B419" s="224"/>
      <c r="C419" s="225"/>
      <c r="D419" s="17">
        <v>4120</v>
      </c>
      <c r="E419" s="17"/>
      <c r="F419" s="90" t="s">
        <v>41</v>
      </c>
      <c r="G419" s="23">
        <v>596.89</v>
      </c>
      <c r="H419" s="23">
        <v>596.89</v>
      </c>
      <c r="I419" s="26">
        <f t="shared" si="25"/>
        <v>1</v>
      </c>
    </row>
    <row r="420" spans="1:9" ht="18" customHeight="1">
      <c r="A420" s="224"/>
      <c r="B420" s="224"/>
      <c r="C420" s="225"/>
      <c r="D420" s="17">
        <v>4210</v>
      </c>
      <c r="E420" s="17"/>
      <c r="F420" s="68" t="s">
        <v>13</v>
      </c>
      <c r="G420" s="23">
        <v>1676.01</v>
      </c>
      <c r="H420" s="23">
        <v>1676.01</v>
      </c>
      <c r="I420" s="26">
        <f t="shared" si="25"/>
        <v>1</v>
      </c>
    </row>
    <row r="421" spans="1:9" ht="15.75" customHeight="1">
      <c r="A421" s="224"/>
      <c r="B421" s="224"/>
      <c r="C421" s="225"/>
      <c r="D421" s="14">
        <v>4300</v>
      </c>
      <c r="E421" s="17"/>
      <c r="F421" s="68" t="s">
        <v>15</v>
      </c>
      <c r="G421" s="23">
        <v>2383.6</v>
      </c>
      <c r="H421" s="23">
        <v>2383.6</v>
      </c>
      <c r="I421" s="26">
        <f t="shared" si="25"/>
        <v>1</v>
      </c>
    </row>
    <row r="422" spans="1:9" ht="31.5" customHeight="1">
      <c r="A422" s="224"/>
      <c r="B422" s="224"/>
      <c r="C422" s="225"/>
      <c r="D422" s="14">
        <v>4360</v>
      </c>
      <c r="E422" s="209"/>
      <c r="F422" s="68" t="s">
        <v>188</v>
      </c>
      <c r="G422" s="23">
        <v>362.97</v>
      </c>
      <c r="H422" s="23">
        <v>362.97</v>
      </c>
      <c r="I422" s="213">
        <f t="shared" si="25"/>
        <v>1</v>
      </c>
    </row>
    <row r="423" spans="1:9" ht="15.75" customHeight="1">
      <c r="A423" s="224"/>
      <c r="B423" s="224"/>
      <c r="C423" s="225"/>
      <c r="D423" s="173">
        <v>4440</v>
      </c>
      <c r="E423" s="173"/>
      <c r="F423" s="175" t="s">
        <v>58</v>
      </c>
      <c r="G423" s="21">
        <v>1550.26</v>
      </c>
      <c r="H423" s="23">
        <v>1550.26</v>
      </c>
      <c r="I423" s="170">
        <f>H423/G423</f>
        <v>1</v>
      </c>
    </row>
    <row r="424" spans="1:9" s="52" customFormat="1" ht="12" customHeight="1">
      <c r="A424" s="224"/>
      <c r="B424" s="224"/>
      <c r="C424" s="270">
        <v>85213</v>
      </c>
      <c r="D424" s="225"/>
      <c r="E424" s="36"/>
      <c r="F424" s="286" t="s">
        <v>111</v>
      </c>
      <c r="G424" s="243">
        <f>G428+G427</f>
        <v>37500</v>
      </c>
      <c r="H424" s="243">
        <f>H428+H427</f>
        <v>36205.58</v>
      </c>
      <c r="I424" s="241">
        <f t="shared" si="25"/>
        <v>0.9654821333333333</v>
      </c>
    </row>
    <row r="425" spans="1:9" s="52" customFormat="1" ht="9.75" customHeight="1">
      <c r="A425" s="224"/>
      <c r="B425" s="224"/>
      <c r="C425" s="270"/>
      <c r="D425" s="225"/>
      <c r="E425" s="36"/>
      <c r="F425" s="287"/>
      <c r="G425" s="243"/>
      <c r="H425" s="243"/>
      <c r="I425" s="241"/>
    </row>
    <row r="426" spans="1:9" s="52" customFormat="1" ht="60.75" customHeight="1">
      <c r="A426" s="224"/>
      <c r="B426" s="224"/>
      <c r="C426" s="270"/>
      <c r="D426" s="225"/>
      <c r="E426" s="36"/>
      <c r="F426" s="287"/>
      <c r="G426" s="243"/>
      <c r="H426" s="243"/>
      <c r="I426" s="241"/>
    </row>
    <row r="427" spans="1:9" s="52" customFormat="1" ht="93.75" customHeight="1">
      <c r="A427" s="224"/>
      <c r="B427" s="224"/>
      <c r="C427" s="174"/>
      <c r="D427" s="173">
        <v>2910</v>
      </c>
      <c r="E427" s="36"/>
      <c r="F427" s="165" t="s">
        <v>171</v>
      </c>
      <c r="G427" s="172">
        <v>500</v>
      </c>
      <c r="H427" s="172">
        <v>93.12</v>
      </c>
      <c r="I427" s="170">
        <f>H427/G427</f>
        <v>0.18624000000000002</v>
      </c>
    </row>
    <row r="428" spans="1:9" s="52" customFormat="1" ht="19.5" customHeight="1">
      <c r="A428" s="224"/>
      <c r="B428" s="224"/>
      <c r="C428" s="47"/>
      <c r="D428" s="47">
        <v>4130</v>
      </c>
      <c r="E428" s="20">
        <v>4130</v>
      </c>
      <c r="F428" s="91" t="s">
        <v>112</v>
      </c>
      <c r="G428" s="49">
        <v>37000</v>
      </c>
      <c r="H428" s="49">
        <v>36112.46</v>
      </c>
      <c r="I428" s="50">
        <f>H428/G428</f>
        <v>0.9760124324324324</v>
      </c>
    </row>
    <row r="429" spans="1:9" s="52" customFormat="1" ht="57" customHeight="1">
      <c r="A429" s="224"/>
      <c r="B429" s="224"/>
      <c r="C429" s="93">
        <v>85214</v>
      </c>
      <c r="D429" s="86"/>
      <c r="E429" s="36"/>
      <c r="F429" s="92" t="s">
        <v>113</v>
      </c>
      <c r="G429" s="88">
        <f>G430</f>
        <v>139310</v>
      </c>
      <c r="H429" s="88">
        <f>H430</f>
        <v>134838.74</v>
      </c>
      <c r="I429" s="89">
        <f>H429/G429</f>
        <v>0.9679042423372335</v>
      </c>
    </row>
    <row r="430" spans="1:9" s="52" customFormat="1" ht="18" customHeight="1">
      <c r="A430" s="224"/>
      <c r="B430" s="224"/>
      <c r="C430" s="47"/>
      <c r="D430" s="47">
        <v>3110</v>
      </c>
      <c r="E430" s="20">
        <v>3110</v>
      </c>
      <c r="F430" s="75" t="s">
        <v>114</v>
      </c>
      <c r="G430" s="49">
        <v>139310</v>
      </c>
      <c r="H430" s="49">
        <v>134838.74</v>
      </c>
      <c r="I430" s="50">
        <f aca="true" t="shared" si="26" ref="I430:I454">H430/G430</f>
        <v>0.9679042423372335</v>
      </c>
    </row>
    <row r="431" spans="1:9" s="52" customFormat="1" ht="18" customHeight="1">
      <c r="A431" s="224"/>
      <c r="B431" s="224"/>
      <c r="C431" s="93">
        <v>85215</v>
      </c>
      <c r="D431" s="47"/>
      <c r="E431" s="47"/>
      <c r="F431" s="71" t="s">
        <v>115</v>
      </c>
      <c r="G431" s="88">
        <f>G432+G433</f>
        <v>44721.229999999996</v>
      </c>
      <c r="H431" s="88">
        <f>H432+H433</f>
        <v>42798.58</v>
      </c>
      <c r="I431" s="89">
        <f t="shared" si="26"/>
        <v>0.95700811449059</v>
      </c>
    </row>
    <row r="432" spans="1:9" ht="21.75" customHeight="1">
      <c r="A432" s="224"/>
      <c r="B432" s="224"/>
      <c r="C432" s="225"/>
      <c r="D432" s="17">
        <v>3110</v>
      </c>
      <c r="E432" s="20">
        <v>3110</v>
      </c>
      <c r="F432" s="32" t="s">
        <v>114</v>
      </c>
      <c r="G432" s="15">
        <v>44713.27</v>
      </c>
      <c r="H432" s="15">
        <v>42791.78</v>
      </c>
      <c r="I432" s="26">
        <f t="shared" si="26"/>
        <v>0.957026404018315</v>
      </c>
    </row>
    <row r="433" spans="1:9" ht="17.25" customHeight="1">
      <c r="A433" s="224"/>
      <c r="B433" s="224"/>
      <c r="C433" s="225"/>
      <c r="D433" s="17">
        <v>4300</v>
      </c>
      <c r="E433" s="20"/>
      <c r="F433" s="68" t="s">
        <v>15</v>
      </c>
      <c r="G433" s="15">
        <v>7.96</v>
      </c>
      <c r="H433" s="15">
        <v>6.8</v>
      </c>
      <c r="I433" s="26">
        <f t="shared" si="26"/>
        <v>0.8542713567839196</v>
      </c>
    </row>
    <row r="434" spans="1:9" s="52" customFormat="1" ht="16.5" customHeight="1">
      <c r="A434" s="224"/>
      <c r="B434" s="224"/>
      <c r="C434" s="93">
        <v>85216</v>
      </c>
      <c r="D434" s="47"/>
      <c r="E434" s="20"/>
      <c r="F434" s="71" t="s">
        <v>116</v>
      </c>
      <c r="G434" s="49">
        <f>G436+G435</f>
        <v>437000</v>
      </c>
      <c r="H434" s="172">
        <f>H436+H435</f>
        <v>430560.76</v>
      </c>
      <c r="I434" s="50">
        <f t="shared" si="26"/>
        <v>0.9852648970251716</v>
      </c>
    </row>
    <row r="435" spans="1:9" s="52" customFormat="1" ht="93" customHeight="1">
      <c r="A435" s="224"/>
      <c r="B435" s="224"/>
      <c r="C435" s="174"/>
      <c r="D435" s="173">
        <v>2910</v>
      </c>
      <c r="E435" s="65"/>
      <c r="F435" s="190" t="s">
        <v>171</v>
      </c>
      <c r="G435" s="172">
        <v>3000</v>
      </c>
      <c r="H435" s="172">
        <v>0</v>
      </c>
      <c r="I435" s="170">
        <f t="shared" si="26"/>
        <v>0</v>
      </c>
    </row>
    <row r="436" spans="1:9" s="52" customFormat="1" ht="18" customHeight="1">
      <c r="A436" s="224"/>
      <c r="B436" s="224"/>
      <c r="C436" s="47"/>
      <c r="D436" s="47">
        <v>3110</v>
      </c>
      <c r="E436" s="20">
        <v>3110</v>
      </c>
      <c r="F436" s="32" t="s">
        <v>114</v>
      </c>
      <c r="G436" s="49">
        <v>434000</v>
      </c>
      <c r="H436" s="49">
        <v>430560.76</v>
      </c>
      <c r="I436" s="50">
        <f t="shared" si="26"/>
        <v>0.9920754838709678</v>
      </c>
    </row>
    <row r="437" spans="1:9" s="52" customFormat="1" ht="21.75" customHeight="1">
      <c r="A437" s="224"/>
      <c r="B437" s="224"/>
      <c r="C437" s="93">
        <v>85219</v>
      </c>
      <c r="D437" s="47"/>
      <c r="E437" s="47"/>
      <c r="F437" s="71" t="s">
        <v>117</v>
      </c>
      <c r="G437" s="88">
        <f>G438</f>
        <v>1204747.71</v>
      </c>
      <c r="H437" s="88">
        <f>H438</f>
        <v>1192838.1300000001</v>
      </c>
      <c r="I437" s="89">
        <f t="shared" si="26"/>
        <v>0.9901144613920869</v>
      </c>
    </row>
    <row r="438" spans="1:9" s="2" customFormat="1" ht="16.5" customHeight="1">
      <c r="A438" s="224"/>
      <c r="B438" s="224"/>
      <c r="C438" s="233"/>
      <c r="D438" s="47"/>
      <c r="E438" s="47"/>
      <c r="F438" s="32" t="s">
        <v>12</v>
      </c>
      <c r="G438" s="49">
        <f>SUM(G439:G455)</f>
        <v>1204747.71</v>
      </c>
      <c r="H438" s="49">
        <f>SUM(H439:H455)</f>
        <v>1192838.1300000001</v>
      </c>
      <c r="I438" s="50">
        <f t="shared" si="26"/>
        <v>0.9901144613920869</v>
      </c>
    </row>
    <row r="439" spans="1:9" s="2" customFormat="1" ht="29.25" customHeight="1">
      <c r="A439" s="224"/>
      <c r="B439" s="224"/>
      <c r="C439" s="234"/>
      <c r="D439" s="17">
        <v>3020</v>
      </c>
      <c r="E439" s="20">
        <v>4040</v>
      </c>
      <c r="F439" s="32" t="s">
        <v>52</v>
      </c>
      <c r="G439" s="15">
        <v>5466.22</v>
      </c>
      <c r="H439" s="15">
        <v>5466.22</v>
      </c>
      <c r="I439" s="26">
        <f t="shared" si="26"/>
        <v>1</v>
      </c>
    </row>
    <row r="440" spans="1:9" ht="30.75" customHeight="1">
      <c r="A440" s="224"/>
      <c r="B440" s="224"/>
      <c r="C440" s="234"/>
      <c r="D440" s="17">
        <v>4010</v>
      </c>
      <c r="E440" s="20">
        <v>4010</v>
      </c>
      <c r="F440" s="32" t="s">
        <v>24</v>
      </c>
      <c r="G440" s="15">
        <v>802461.48</v>
      </c>
      <c r="H440" s="15">
        <v>796435.01</v>
      </c>
      <c r="I440" s="26">
        <f t="shared" si="26"/>
        <v>0.9924900195832453</v>
      </c>
    </row>
    <row r="441" spans="1:9" ht="18.75" customHeight="1">
      <c r="A441" s="224"/>
      <c r="B441" s="224"/>
      <c r="C441" s="234"/>
      <c r="D441" s="17">
        <v>4040</v>
      </c>
      <c r="E441" s="20">
        <v>4040</v>
      </c>
      <c r="F441" s="32" t="s">
        <v>47</v>
      </c>
      <c r="G441" s="15">
        <v>67205.77</v>
      </c>
      <c r="H441" s="15">
        <v>67205.77</v>
      </c>
      <c r="I441" s="26">
        <f t="shared" si="26"/>
        <v>1</v>
      </c>
    </row>
    <row r="442" spans="1:9" ht="16.5" customHeight="1">
      <c r="A442" s="224"/>
      <c r="B442" s="224"/>
      <c r="C442" s="234"/>
      <c r="D442" s="17">
        <v>4110</v>
      </c>
      <c r="E442" s="20">
        <v>4110</v>
      </c>
      <c r="F442" s="32" t="s">
        <v>25</v>
      </c>
      <c r="G442" s="15">
        <v>134523.13</v>
      </c>
      <c r="H442" s="15">
        <v>134523.13</v>
      </c>
      <c r="I442" s="26">
        <f t="shared" si="26"/>
        <v>1</v>
      </c>
    </row>
    <row r="443" spans="1:9" ht="30.75" customHeight="1">
      <c r="A443" s="224"/>
      <c r="B443" s="224"/>
      <c r="C443" s="234"/>
      <c r="D443" s="17">
        <v>4120</v>
      </c>
      <c r="E443" s="20"/>
      <c r="F443" s="90" t="s">
        <v>41</v>
      </c>
      <c r="G443" s="15">
        <v>14783.71</v>
      </c>
      <c r="H443" s="15">
        <v>14783.71</v>
      </c>
      <c r="I443" s="26">
        <f t="shared" si="26"/>
        <v>1</v>
      </c>
    </row>
    <row r="444" spans="1:9" ht="16.5" customHeight="1">
      <c r="A444" s="224"/>
      <c r="B444" s="224"/>
      <c r="C444" s="234"/>
      <c r="D444" s="17">
        <v>4170</v>
      </c>
      <c r="E444" s="20" t="s">
        <v>28</v>
      </c>
      <c r="F444" s="32"/>
      <c r="G444" s="15">
        <v>18340</v>
      </c>
      <c r="H444" s="15">
        <v>18340</v>
      </c>
      <c r="I444" s="26">
        <f t="shared" si="26"/>
        <v>1</v>
      </c>
    </row>
    <row r="445" spans="1:9" ht="16.5" customHeight="1">
      <c r="A445" s="224"/>
      <c r="B445" s="224"/>
      <c r="C445" s="234"/>
      <c r="D445" s="14">
        <v>4210</v>
      </c>
      <c r="E445" s="20"/>
      <c r="F445" s="68" t="s">
        <v>13</v>
      </c>
      <c r="G445" s="15">
        <v>22068.04</v>
      </c>
      <c r="H445" s="15">
        <v>21774.41</v>
      </c>
      <c r="I445" s="26">
        <f t="shared" si="26"/>
        <v>0.9866943326185742</v>
      </c>
    </row>
    <row r="446" spans="1:9" ht="18" customHeight="1">
      <c r="A446" s="224"/>
      <c r="B446" s="224"/>
      <c r="C446" s="234"/>
      <c r="D446" s="17">
        <v>4260</v>
      </c>
      <c r="E446" s="20"/>
      <c r="F446" s="32" t="s">
        <v>14</v>
      </c>
      <c r="G446" s="15">
        <v>7290</v>
      </c>
      <c r="H446" s="15">
        <v>6638.7</v>
      </c>
      <c r="I446" s="26">
        <f t="shared" si="26"/>
        <v>0.9106584362139918</v>
      </c>
    </row>
    <row r="447" spans="1:9" ht="19.5" customHeight="1">
      <c r="A447" s="224"/>
      <c r="B447" s="224"/>
      <c r="C447" s="234"/>
      <c r="D447" s="14">
        <v>4270</v>
      </c>
      <c r="E447" s="20"/>
      <c r="F447" s="68" t="s">
        <v>29</v>
      </c>
      <c r="G447" s="15">
        <v>4784.56</v>
      </c>
      <c r="H447" s="15">
        <v>4784.56</v>
      </c>
      <c r="I447" s="26">
        <f t="shared" si="26"/>
        <v>1</v>
      </c>
    </row>
    <row r="448" spans="1:9" ht="18.75" customHeight="1">
      <c r="A448" s="224"/>
      <c r="B448" s="224"/>
      <c r="C448" s="234"/>
      <c r="D448" s="17">
        <v>4280</v>
      </c>
      <c r="E448" s="20"/>
      <c r="F448" s="32" t="s">
        <v>54</v>
      </c>
      <c r="G448" s="15">
        <v>1430.35</v>
      </c>
      <c r="H448" s="15">
        <v>1430.35</v>
      </c>
      <c r="I448" s="26">
        <f t="shared" si="26"/>
        <v>1</v>
      </c>
    </row>
    <row r="449" spans="1:9" ht="19.5" customHeight="1">
      <c r="A449" s="224"/>
      <c r="B449" s="224"/>
      <c r="C449" s="234"/>
      <c r="D449" s="14">
        <v>4300</v>
      </c>
      <c r="E449" s="20"/>
      <c r="F449" s="68" t="s">
        <v>15</v>
      </c>
      <c r="G449" s="15">
        <v>63768.45</v>
      </c>
      <c r="H449" s="15">
        <v>59449.34</v>
      </c>
      <c r="I449" s="26">
        <f t="shared" si="26"/>
        <v>0.9322688570915555</v>
      </c>
    </row>
    <row r="450" spans="1:9" ht="19.5" customHeight="1">
      <c r="A450" s="224"/>
      <c r="B450" s="224"/>
      <c r="C450" s="234"/>
      <c r="D450" s="14">
        <v>4360</v>
      </c>
      <c r="E450" s="20"/>
      <c r="F450" s="68" t="s">
        <v>44</v>
      </c>
      <c r="G450" s="15">
        <v>2890</v>
      </c>
      <c r="H450" s="15">
        <v>2270.93</v>
      </c>
      <c r="I450" s="26">
        <f t="shared" si="26"/>
        <v>0.7857889273356401</v>
      </c>
    </row>
    <row r="451" spans="1:9" ht="20.25" customHeight="1">
      <c r="A451" s="224"/>
      <c r="B451" s="224"/>
      <c r="C451" s="234"/>
      <c r="D451" s="17">
        <v>4410</v>
      </c>
      <c r="E451" s="20"/>
      <c r="F451" s="32" t="s">
        <v>56</v>
      </c>
      <c r="G451" s="15">
        <v>15355.85</v>
      </c>
      <c r="H451" s="15">
        <v>15355.85</v>
      </c>
      <c r="I451" s="26">
        <f t="shared" si="26"/>
        <v>1</v>
      </c>
    </row>
    <row r="452" spans="1:9" ht="19.5" customHeight="1">
      <c r="A452" s="224"/>
      <c r="B452" s="224"/>
      <c r="C452" s="234"/>
      <c r="D452" s="17">
        <v>4440</v>
      </c>
      <c r="E452" s="20"/>
      <c r="F452" s="32" t="s">
        <v>58</v>
      </c>
      <c r="G452" s="15">
        <v>20083.63</v>
      </c>
      <c r="H452" s="15">
        <v>20083.63</v>
      </c>
      <c r="I452" s="26">
        <f t="shared" si="26"/>
        <v>1</v>
      </c>
    </row>
    <row r="453" spans="1:9" ht="30.75" customHeight="1">
      <c r="A453" s="224"/>
      <c r="B453" s="224"/>
      <c r="C453" s="234"/>
      <c r="D453" s="17">
        <v>4520</v>
      </c>
      <c r="E453" s="20"/>
      <c r="F453" s="32" t="s">
        <v>118</v>
      </c>
      <c r="G453" s="15">
        <v>466.2</v>
      </c>
      <c r="H453" s="15">
        <v>466.2</v>
      </c>
      <c r="I453" s="26">
        <f t="shared" si="26"/>
        <v>1</v>
      </c>
    </row>
    <row r="454" spans="1:9" ht="30.75" customHeight="1">
      <c r="A454" s="224"/>
      <c r="B454" s="224"/>
      <c r="C454" s="234"/>
      <c r="D454" s="173">
        <v>4610</v>
      </c>
      <c r="E454" s="65"/>
      <c r="F454" s="175" t="s">
        <v>61</v>
      </c>
      <c r="G454" s="172">
        <v>177.32</v>
      </c>
      <c r="H454" s="172">
        <v>177.32</v>
      </c>
      <c r="I454" s="170">
        <f t="shared" si="26"/>
        <v>1</v>
      </c>
    </row>
    <row r="455" spans="1:9" ht="35.25" customHeight="1">
      <c r="A455" s="224"/>
      <c r="B455" s="224"/>
      <c r="C455" s="234"/>
      <c r="D455" s="17">
        <v>4700</v>
      </c>
      <c r="E455" s="20"/>
      <c r="F455" s="32" t="s">
        <v>62</v>
      </c>
      <c r="G455" s="15">
        <v>23653</v>
      </c>
      <c r="H455" s="15">
        <v>23653</v>
      </c>
      <c r="I455" s="26">
        <f aca="true" t="shared" si="27" ref="I455:I503">H455/G455</f>
        <v>1</v>
      </c>
    </row>
    <row r="456" spans="1:9" s="52" customFormat="1" ht="28.5" customHeight="1">
      <c r="A456" s="224"/>
      <c r="B456" s="224"/>
      <c r="C456" s="93">
        <v>85228</v>
      </c>
      <c r="D456" s="47"/>
      <c r="E456" s="47"/>
      <c r="F456" s="71" t="s">
        <v>119</v>
      </c>
      <c r="G456" s="88">
        <f>SUM(G457:G460)</f>
        <v>146506</v>
      </c>
      <c r="H456" s="88">
        <f>SUM(H457:H460)</f>
        <v>144632.22999999998</v>
      </c>
      <c r="I456" s="89">
        <f t="shared" si="27"/>
        <v>0.9872102849030072</v>
      </c>
    </row>
    <row r="457" spans="1:9" s="52" customFormat="1" ht="19.5" customHeight="1">
      <c r="A457" s="224"/>
      <c r="B457" s="224"/>
      <c r="C457" s="233"/>
      <c r="D457" s="47">
        <v>4110</v>
      </c>
      <c r="E457" s="47"/>
      <c r="F457" s="32" t="s">
        <v>25</v>
      </c>
      <c r="G457" s="49">
        <v>14517.67</v>
      </c>
      <c r="H457" s="211">
        <v>14517.67</v>
      </c>
      <c r="I457" s="50">
        <f t="shared" si="27"/>
        <v>1</v>
      </c>
    </row>
    <row r="458" spans="1:9" s="52" customFormat="1" ht="28.5" customHeight="1">
      <c r="A458" s="224"/>
      <c r="B458" s="224"/>
      <c r="C458" s="234"/>
      <c r="D458" s="47">
        <v>4120</v>
      </c>
      <c r="E458" s="47"/>
      <c r="F458" s="90" t="s">
        <v>41</v>
      </c>
      <c r="G458" s="49">
        <v>38.56</v>
      </c>
      <c r="H458" s="49">
        <v>38.56</v>
      </c>
      <c r="I458" s="50">
        <f t="shared" si="27"/>
        <v>1</v>
      </c>
    </row>
    <row r="459" spans="1:9" s="52" customFormat="1" ht="20.25" customHeight="1">
      <c r="A459" s="224"/>
      <c r="B459" s="224"/>
      <c r="C459" s="234"/>
      <c r="D459" s="47">
        <v>4170</v>
      </c>
      <c r="E459" s="47"/>
      <c r="F459" s="32" t="s">
        <v>28</v>
      </c>
      <c r="G459" s="49">
        <v>96049.77</v>
      </c>
      <c r="H459" s="49">
        <v>94176</v>
      </c>
      <c r="I459" s="50">
        <f t="shared" si="27"/>
        <v>0.980491676346544</v>
      </c>
    </row>
    <row r="460" spans="1:9" s="52" customFormat="1" ht="21" customHeight="1">
      <c r="A460" s="224"/>
      <c r="B460" s="224"/>
      <c r="C460" s="234"/>
      <c r="D460" s="47">
        <v>4300</v>
      </c>
      <c r="E460" s="20">
        <v>4300</v>
      </c>
      <c r="F460" s="32" t="s">
        <v>15</v>
      </c>
      <c r="G460" s="49">
        <v>35900</v>
      </c>
      <c r="H460" s="49">
        <v>35900</v>
      </c>
      <c r="I460" s="50">
        <f t="shared" si="27"/>
        <v>1</v>
      </c>
    </row>
    <row r="461" spans="1:9" s="52" customFormat="1" ht="21" customHeight="1">
      <c r="A461" s="224"/>
      <c r="B461" s="224"/>
      <c r="C461" s="124">
        <v>85230</v>
      </c>
      <c r="D461" s="125"/>
      <c r="E461" s="126"/>
      <c r="F461" s="118" t="s">
        <v>120</v>
      </c>
      <c r="G461" s="88">
        <f>G462</f>
        <v>152000</v>
      </c>
      <c r="H461" s="88">
        <f>H462</f>
        <v>149470.53</v>
      </c>
      <c r="I461" s="89">
        <f t="shared" si="27"/>
        <v>0.98335875</v>
      </c>
    </row>
    <row r="462" spans="1:9" s="52" customFormat="1" ht="19.5" customHeight="1">
      <c r="A462" s="224"/>
      <c r="B462" s="224"/>
      <c r="C462" s="55"/>
      <c r="D462" s="47">
        <v>3110</v>
      </c>
      <c r="E462" s="20"/>
      <c r="F462" s="32" t="s">
        <v>114</v>
      </c>
      <c r="G462" s="49">
        <v>152000</v>
      </c>
      <c r="H462" s="49">
        <v>149470.53</v>
      </c>
      <c r="I462" s="50">
        <f t="shared" si="27"/>
        <v>0.98335875</v>
      </c>
    </row>
    <row r="463" spans="1:9" s="52" customFormat="1" ht="18.75" customHeight="1">
      <c r="A463" s="224"/>
      <c r="B463" s="224"/>
      <c r="C463" s="127">
        <v>85295</v>
      </c>
      <c r="D463" s="125"/>
      <c r="E463" s="125"/>
      <c r="F463" s="118" t="s">
        <v>23</v>
      </c>
      <c r="G463" s="88">
        <f>G464</f>
        <v>741054.93</v>
      </c>
      <c r="H463" s="88">
        <f>H464</f>
        <v>386112.6</v>
      </c>
      <c r="I463" s="89">
        <f t="shared" si="27"/>
        <v>0.5210310118306614</v>
      </c>
    </row>
    <row r="464" spans="1:9" s="52" customFormat="1" ht="21" customHeight="1">
      <c r="A464" s="224"/>
      <c r="B464" s="224"/>
      <c r="C464" s="225"/>
      <c r="D464" s="47"/>
      <c r="E464" s="20">
        <v>3110</v>
      </c>
      <c r="F464" s="32" t="s">
        <v>12</v>
      </c>
      <c r="G464" s="49">
        <f>SUM(G465:G486)</f>
        <v>741054.93</v>
      </c>
      <c r="H464" s="49">
        <f>SUM(H465:H486)</f>
        <v>386112.6</v>
      </c>
      <c r="I464" s="50">
        <f t="shared" si="27"/>
        <v>0.5210310118306614</v>
      </c>
    </row>
    <row r="465" spans="1:9" ht="21" customHeight="1">
      <c r="A465" s="224"/>
      <c r="B465" s="224"/>
      <c r="C465" s="225"/>
      <c r="D465" s="17">
        <v>3119</v>
      </c>
      <c r="E465" s="20" t="s">
        <v>121</v>
      </c>
      <c r="F465" s="32" t="s">
        <v>114</v>
      </c>
      <c r="G465" s="15">
        <v>36891.92</v>
      </c>
      <c r="H465" s="15">
        <v>26500</v>
      </c>
      <c r="I465" s="26">
        <f t="shared" si="27"/>
        <v>0.7183144710278023</v>
      </c>
    </row>
    <row r="466" spans="1:9" ht="21" customHeight="1">
      <c r="A466" s="224"/>
      <c r="B466" s="224"/>
      <c r="C466" s="225"/>
      <c r="D466" s="17">
        <v>3257</v>
      </c>
      <c r="E466" s="20"/>
      <c r="F466" s="32" t="s">
        <v>122</v>
      </c>
      <c r="G466" s="15">
        <v>49732.93</v>
      </c>
      <c r="H466" s="15">
        <v>27128.32</v>
      </c>
      <c r="I466" s="26">
        <f t="shared" si="27"/>
        <v>0.5454800270163049</v>
      </c>
    </row>
    <row r="467" spans="1:9" ht="28.5" customHeight="1">
      <c r="A467" s="224"/>
      <c r="B467" s="224"/>
      <c r="C467" s="225"/>
      <c r="D467" s="17">
        <v>4017</v>
      </c>
      <c r="E467" s="20"/>
      <c r="F467" s="32" t="s">
        <v>24</v>
      </c>
      <c r="G467" s="15">
        <v>132736.16</v>
      </c>
      <c r="H467" s="15">
        <v>85838.51</v>
      </c>
      <c r="I467" s="26">
        <f t="shared" si="27"/>
        <v>0.6466851986677933</v>
      </c>
    </row>
    <row r="468" spans="1:9" ht="34.5" customHeight="1">
      <c r="A468" s="224"/>
      <c r="B468" s="224"/>
      <c r="C468" s="225"/>
      <c r="D468" s="17">
        <v>4019</v>
      </c>
      <c r="E468" s="20"/>
      <c r="F468" s="32" t="s">
        <v>24</v>
      </c>
      <c r="G468" s="15">
        <v>2788.58</v>
      </c>
      <c r="H468" s="15">
        <v>1285.83</v>
      </c>
      <c r="I468" s="26">
        <f t="shared" si="27"/>
        <v>0.4611056523391834</v>
      </c>
    </row>
    <row r="469" spans="1:9" ht="27" customHeight="1">
      <c r="A469" s="224"/>
      <c r="B469" s="224"/>
      <c r="C469" s="225"/>
      <c r="D469" s="173">
        <v>4047</v>
      </c>
      <c r="E469" s="65"/>
      <c r="F469" s="175" t="s">
        <v>47</v>
      </c>
      <c r="G469" s="172">
        <v>1428.93</v>
      </c>
      <c r="H469" s="172">
        <v>1428.93</v>
      </c>
      <c r="I469" s="170">
        <f t="shared" si="27"/>
        <v>1</v>
      </c>
    </row>
    <row r="470" spans="1:9" ht="18.75" customHeight="1">
      <c r="A470" s="224"/>
      <c r="B470" s="224"/>
      <c r="C470" s="225"/>
      <c r="D470" s="17">
        <v>4117</v>
      </c>
      <c r="E470" s="20"/>
      <c r="F470" s="32" t="s">
        <v>25</v>
      </c>
      <c r="G470" s="15">
        <v>36765.96</v>
      </c>
      <c r="H470" s="15">
        <v>22753.71</v>
      </c>
      <c r="I470" s="26">
        <f t="shared" si="27"/>
        <v>0.618879800772236</v>
      </c>
    </row>
    <row r="471" spans="1:9" ht="17.25" customHeight="1">
      <c r="A471" s="224"/>
      <c r="B471" s="224"/>
      <c r="C471" s="225"/>
      <c r="D471" s="17">
        <v>4119</v>
      </c>
      <c r="E471" s="20"/>
      <c r="F471" s="32" t="s">
        <v>25</v>
      </c>
      <c r="G471" s="15">
        <v>699.12</v>
      </c>
      <c r="H471" s="15">
        <v>221.4</v>
      </c>
      <c r="I471" s="26">
        <f t="shared" si="27"/>
        <v>0.31668383110195675</v>
      </c>
    </row>
    <row r="472" spans="1:9" ht="16.5" customHeight="1">
      <c r="A472" s="224"/>
      <c r="B472" s="224"/>
      <c r="C472" s="225"/>
      <c r="D472" s="17">
        <v>4127</v>
      </c>
      <c r="E472" s="20"/>
      <c r="F472" s="32" t="s">
        <v>67</v>
      </c>
      <c r="G472" s="15">
        <v>2825.14</v>
      </c>
      <c r="H472" s="15">
        <v>1528.28</v>
      </c>
      <c r="I472" s="26">
        <f t="shared" si="27"/>
        <v>0.5409572622949659</v>
      </c>
    </row>
    <row r="473" spans="1:9" ht="16.5" customHeight="1">
      <c r="A473" s="224"/>
      <c r="B473" s="224"/>
      <c r="C473" s="225"/>
      <c r="D473" s="17">
        <v>4129</v>
      </c>
      <c r="E473" s="20"/>
      <c r="F473" s="32" t="s">
        <v>67</v>
      </c>
      <c r="G473" s="15">
        <v>61</v>
      </c>
      <c r="H473" s="15">
        <v>24.14</v>
      </c>
      <c r="I473" s="26">
        <f t="shared" si="27"/>
        <v>0.3957377049180328</v>
      </c>
    </row>
    <row r="474" spans="1:9" ht="16.5" customHeight="1">
      <c r="A474" s="224"/>
      <c r="B474" s="224"/>
      <c r="C474" s="225"/>
      <c r="D474" s="17">
        <v>4177</v>
      </c>
      <c r="E474" s="20"/>
      <c r="F474" s="32" t="s">
        <v>28</v>
      </c>
      <c r="G474" s="15">
        <v>30313.45</v>
      </c>
      <c r="H474" s="15">
        <v>10080</v>
      </c>
      <c r="I474" s="26">
        <f t="shared" si="27"/>
        <v>0.33252566105144743</v>
      </c>
    </row>
    <row r="475" spans="1:9" ht="16.5" customHeight="1">
      <c r="A475" s="224"/>
      <c r="B475" s="224"/>
      <c r="C475" s="225"/>
      <c r="D475" s="173">
        <v>4179</v>
      </c>
      <c r="E475" s="65"/>
      <c r="F475" s="175" t="s">
        <v>28</v>
      </c>
      <c r="G475" s="172">
        <v>1264.59</v>
      </c>
      <c r="H475" s="172">
        <v>0</v>
      </c>
      <c r="I475" s="170">
        <f t="shared" si="27"/>
        <v>0</v>
      </c>
    </row>
    <row r="476" spans="1:9" ht="16.5" customHeight="1">
      <c r="A476" s="224"/>
      <c r="B476" s="224"/>
      <c r="C476" s="225"/>
      <c r="D476" s="17">
        <v>4210</v>
      </c>
      <c r="E476" s="20"/>
      <c r="F476" s="68" t="s">
        <v>13</v>
      </c>
      <c r="G476" s="15">
        <v>103517.7</v>
      </c>
      <c r="H476" s="15">
        <v>39695.4</v>
      </c>
      <c r="I476" s="26">
        <f t="shared" si="27"/>
        <v>0.3834648567346454</v>
      </c>
    </row>
    <row r="477" spans="1:9" ht="16.5" customHeight="1">
      <c r="A477" s="224"/>
      <c r="B477" s="224"/>
      <c r="C477" s="225"/>
      <c r="D477" s="17">
        <v>4217</v>
      </c>
      <c r="E477" s="20"/>
      <c r="F477" s="68" t="s">
        <v>13</v>
      </c>
      <c r="G477" s="15">
        <v>88909.47</v>
      </c>
      <c r="H477" s="15">
        <v>28709.29</v>
      </c>
      <c r="I477" s="26">
        <f t="shared" si="27"/>
        <v>0.3229047479419234</v>
      </c>
    </row>
    <row r="478" spans="1:9" ht="16.5" customHeight="1">
      <c r="A478" s="224"/>
      <c r="B478" s="224"/>
      <c r="C478" s="225"/>
      <c r="D478" s="17">
        <v>4219</v>
      </c>
      <c r="E478" s="20"/>
      <c r="F478" s="68" t="s">
        <v>13</v>
      </c>
      <c r="G478" s="15">
        <v>5997.62</v>
      </c>
      <c r="H478" s="15">
        <v>1885.85</v>
      </c>
      <c r="I478" s="26">
        <f t="shared" si="27"/>
        <v>0.3144330584465171</v>
      </c>
    </row>
    <row r="479" spans="1:9" ht="16.5" customHeight="1">
      <c r="A479" s="224"/>
      <c r="B479" s="224"/>
      <c r="C479" s="225"/>
      <c r="D479" s="173">
        <v>4277</v>
      </c>
      <c r="E479" s="65"/>
      <c r="F479" s="68" t="s">
        <v>29</v>
      </c>
      <c r="G479" s="172">
        <v>34785.88</v>
      </c>
      <c r="H479" s="172">
        <v>0</v>
      </c>
      <c r="I479" s="170">
        <f t="shared" si="27"/>
        <v>0</v>
      </c>
    </row>
    <row r="480" spans="1:9" ht="16.5" customHeight="1">
      <c r="A480" s="224"/>
      <c r="B480" s="224"/>
      <c r="C480" s="225"/>
      <c r="D480" s="173">
        <v>4279</v>
      </c>
      <c r="E480" s="65"/>
      <c r="F480" s="68" t="s">
        <v>29</v>
      </c>
      <c r="G480" s="172">
        <v>2174.12</v>
      </c>
      <c r="H480" s="172">
        <v>0</v>
      </c>
      <c r="I480" s="170">
        <f t="shared" si="27"/>
        <v>0</v>
      </c>
    </row>
    <row r="481" spans="1:9" ht="16.5" customHeight="1">
      <c r="A481" s="224"/>
      <c r="B481" s="224"/>
      <c r="C481" s="225"/>
      <c r="D481" s="17">
        <v>4287</v>
      </c>
      <c r="E481" s="20"/>
      <c r="F481" s="68" t="s">
        <v>54</v>
      </c>
      <c r="G481" s="15">
        <v>671.2</v>
      </c>
      <c r="H481" s="15">
        <v>546</v>
      </c>
      <c r="I481" s="26">
        <f t="shared" si="27"/>
        <v>0.8134684147794994</v>
      </c>
    </row>
    <row r="482" spans="1:9" ht="19.5" customHeight="1">
      <c r="A482" s="224"/>
      <c r="B482" s="224"/>
      <c r="C482" s="225"/>
      <c r="D482" s="17">
        <v>4300</v>
      </c>
      <c r="E482" s="20"/>
      <c r="F482" s="68" t="s">
        <v>15</v>
      </c>
      <c r="G482" s="15">
        <v>14195.3</v>
      </c>
      <c r="H482" s="15">
        <v>11561</v>
      </c>
      <c r="I482" s="26">
        <f t="shared" si="27"/>
        <v>0.8144244926137525</v>
      </c>
    </row>
    <row r="483" spans="1:9" ht="19.5" customHeight="1">
      <c r="A483" s="224"/>
      <c r="B483" s="224"/>
      <c r="C483" s="225"/>
      <c r="D483" s="17">
        <v>4307</v>
      </c>
      <c r="E483" s="20"/>
      <c r="F483" s="68" t="s">
        <v>15</v>
      </c>
      <c r="G483" s="15">
        <v>193975.92</v>
      </c>
      <c r="H483" s="15">
        <v>126326.94</v>
      </c>
      <c r="I483" s="26">
        <f t="shared" si="27"/>
        <v>0.6512506294595741</v>
      </c>
    </row>
    <row r="484" spans="1:9" ht="19.5" customHeight="1">
      <c r="A484" s="224"/>
      <c r="B484" s="224"/>
      <c r="C484" s="225"/>
      <c r="D484" s="173">
        <v>4309</v>
      </c>
      <c r="E484" s="65"/>
      <c r="F484" s="68" t="s">
        <v>15</v>
      </c>
      <c r="G484" s="172">
        <v>352.94</v>
      </c>
      <c r="H484" s="172">
        <v>0</v>
      </c>
      <c r="I484" s="170">
        <f t="shared" si="27"/>
        <v>0</v>
      </c>
    </row>
    <row r="485" spans="1:9" ht="19.5" customHeight="1">
      <c r="A485" s="224"/>
      <c r="B485" s="224"/>
      <c r="C485" s="225"/>
      <c r="D485" s="209">
        <v>4430</v>
      </c>
      <c r="E485" s="65"/>
      <c r="F485" s="68" t="s">
        <v>17</v>
      </c>
      <c r="G485" s="211">
        <v>287</v>
      </c>
      <c r="H485" s="211">
        <v>287</v>
      </c>
      <c r="I485" s="213">
        <f t="shared" si="27"/>
        <v>1</v>
      </c>
    </row>
    <row r="486" spans="1:9" ht="19.5" customHeight="1">
      <c r="A486" s="224"/>
      <c r="B486" s="224"/>
      <c r="C486" s="225"/>
      <c r="D486" s="17">
        <v>4437</v>
      </c>
      <c r="E486" s="20"/>
      <c r="F486" s="68" t="s">
        <v>17</v>
      </c>
      <c r="G486" s="15">
        <v>680</v>
      </c>
      <c r="H486" s="15">
        <v>312</v>
      </c>
      <c r="I486" s="26">
        <f t="shared" si="27"/>
        <v>0.4588235294117647</v>
      </c>
    </row>
    <row r="487" spans="1:9" s="52" customFormat="1" ht="17.25" customHeight="1">
      <c r="A487" s="105">
        <v>13</v>
      </c>
      <c r="B487" s="95">
        <v>854</v>
      </c>
      <c r="C487" s="96"/>
      <c r="D487" s="96"/>
      <c r="E487" s="96"/>
      <c r="F487" s="97" t="s">
        <v>123</v>
      </c>
      <c r="G487" s="98">
        <f>G488+G501+G506+G504</f>
        <v>285850</v>
      </c>
      <c r="H487" s="98">
        <f>H488+H501+H506+H504</f>
        <v>264917.54999999993</v>
      </c>
      <c r="I487" s="99">
        <f t="shared" si="27"/>
        <v>0.9267712086758787</v>
      </c>
    </row>
    <row r="488" spans="1:9" s="52" customFormat="1" ht="15.75" customHeight="1">
      <c r="A488" s="225"/>
      <c r="B488" s="225"/>
      <c r="C488" s="127">
        <v>85401</v>
      </c>
      <c r="D488" s="125"/>
      <c r="E488" s="125"/>
      <c r="F488" s="118" t="s">
        <v>124</v>
      </c>
      <c r="G488" s="88">
        <f>G489</f>
        <v>195534</v>
      </c>
      <c r="H488" s="88">
        <f>H489</f>
        <v>183065.45999999996</v>
      </c>
      <c r="I488" s="89">
        <f t="shared" si="27"/>
        <v>0.9362333916352141</v>
      </c>
    </row>
    <row r="489" spans="1:9" s="52" customFormat="1" ht="18" customHeight="1">
      <c r="A489" s="225"/>
      <c r="B489" s="225"/>
      <c r="C489" s="233"/>
      <c r="D489" s="47"/>
      <c r="E489" s="20">
        <v>3020</v>
      </c>
      <c r="F489" s="82" t="s">
        <v>12</v>
      </c>
      <c r="G489" s="23">
        <f>SUM(G490:G500)</f>
        <v>195534</v>
      </c>
      <c r="H489" s="23">
        <f>SUM(H490:H500)</f>
        <v>183065.45999999996</v>
      </c>
      <c r="I489" s="50">
        <f t="shared" si="27"/>
        <v>0.9362333916352141</v>
      </c>
    </row>
    <row r="490" spans="1:9" s="52" customFormat="1" ht="28.5" customHeight="1">
      <c r="A490" s="225"/>
      <c r="B490" s="225"/>
      <c r="C490" s="234"/>
      <c r="D490" s="47">
        <v>3020</v>
      </c>
      <c r="E490" s="20">
        <v>4040</v>
      </c>
      <c r="F490" s="32" t="s">
        <v>52</v>
      </c>
      <c r="G490" s="23">
        <v>15061</v>
      </c>
      <c r="H490" s="23">
        <v>14245.57</v>
      </c>
      <c r="I490" s="50">
        <f t="shared" si="27"/>
        <v>0.9458581767478919</v>
      </c>
    </row>
    <row r="491" spans="1:9" ht="24.75" customHeight="1">
      <c r="A491" s="225"/>
      <c r="B491" s="225"/>
      <c r="C491" s="234"/>
      <c r="D491" s="17">
        <v>4010</v>
      </c>
      <c r="E491" s="20">
        <v>4010</v>
      </c>
      <c r="F491" s="32" t="s">
        <v>24</v>
      </c>
      <c r="G491" s="15">
        <v>133619</v>
      </c>
      <c r="H491" s="15">
        <v>126825.86</v>
      </c>
      <c r="I491" s="26">
        <f t="shared" si="27"/>
        <v>0.9491603738989216</v>
      </c>
    </row>
    <row r="492" spans="1:9" ht="18" customHeight="1">
      <c r="A492" s="225"/>
      <c r="B492" s="225"/>
      <c r="C492" s="234"/>
      <c r="D492" s="17">
        <v>4040</v>
      </c>
      <c r="E492" s="20">
        <v>4040</v>
      </c>
      <c r="F492" s="32" t="s">
        <v>47</v>
      </c>
      <c r="G492" s="15">
        <v>7611</v>
      </c>
      <c r="H492" s="15">
        <v>7610.36</v>
      </c>
      <c r="I492" s="26">
        <f t="shared" si="27"/>
        <v>0.9999159111811851</v>
      </c>
    </row>
    <row r="493" spans="1:9" ht="19.5" customHeight="1">
      <c r="A493" s="225"/>
      <c r="B493" s="225"/>
      <c r="C493" s="234"/>
      <c r="D493" s="17">
        <v>4110</v>
      </c>
      <c r="E493" s="20">
        <v>4110</v>
      </c>
      <c r="F493" s="32" t="s">
        <v>25</v>
      </c>
      <c r="G493" s="15">
        <v>25526</v>
      </c>
      <c r="H493" s="15">
        <v>24108.77</v>
      </c>
      <c r="I493" s="26">
        <f t="shared" si="27"/>
        <v>0.9444789626263418</v>
      </c>
    </row>
    <row r="494" spans="1:9" ht="25.5" customHeight="1">
      <c r="A494" s="225"/>
      <c r="B494" s="225"/>
      <c r="C494" s="234"/>
      <c r="D494" s="17">
        <v>4120</v>
      </c>
      <c r="E494" s="20">
        <v>4120</v>
      </c>
      <c r="F494" s="90" t="s">
        <v>41</v>
      </c>
      <c r="G494" s="15">
        <v>3066</v>
      </c>
      <c r="H494" s="15">
        <v>1903.72</v>
      </c>
      <c r="I494" s="26">
        <f t="shared" si="27"/>
        <v>0.6209132420091324</v>
      </c>
    </row>
    <row r="495" spans="1:9" ht="21.75" customHeight="1">
      <c r="A495" s="225"/>
      <c r="B495" s="225"/>
      <c r="C495" s="234"/>
      <c r="D495" s="17">
        <v>4210</v>
      </c>
      <c r="E495" s="20"/>
      <c r="F495" s="32" t="s">
        <v>13</v>
      </c>
      <c r="G495" s="15">
        <v>2125</v>
      </c>
      <c r="H495" s="15">
        <v>1356.5</v>
      </c>
      <c r="I495" s="26">
        <f t="shared" si="27"/>
        <v>0.6383529411764706</v>
      </c>
    </row>
    <row r="496" spans="1:9" ht="33" customHeight="1">
      <c r="A496" s="225"/>
      <c r="B496" s="225"/>
      <c r="C496" s="234"/>
      <c r="D496" s="17">
        <v>4240</v>
      </c>
      <c r="E496" s="20"/>
      <c r="F496" s="32" t="s">
        <v>89</v>
      </c>
      <c r="G496" s="15">
        <v>1050</v>
      </c>
      <c r="H496" s="15">
        <v>0</v>
      </c>
      <c r="I496" s="26">
        <f t="shared" si="27"/>
        <v>0</v>
      </c>
    </row>
    <row r="497" spans="1:9" ht="33" customHeight="1">
      <c r="A497" s="225"/>
      <c r="B497" s="225"/>
      <c r="C497" s="234"/>
      <c r="D497" s="173">
        <v>4300</v>
      </c>
      <c r="E497" s="65"/>
      <c r="F497" s="175" t="s">
        <v>15</v>
      </c>
      <c r="G497" s="172">
        <v>50</v>
      </c>
      <c r="H497" s="172">
        <v>19.68</v>
      </c>
      <c r="I497" s="170">
        <f t="shared" si="27"/>
        <v>0.3936</v>
      </c>
    </row>
    <row r="498" spans="1:9" ht="33" customHeight="1">
      <c r="A498" s="225"/>
      <c r="B498" s="225"/>
      <c r="C498" s="234"/>
      <c r="D498" s="173">
        <v>4410</v>
      </c>
      <c r="E498" s="65"/>
      <c r="F498" s="175" t="s">
        <v>56</v>
      </c>
      <c r="G498" s="172">
        <v>88</v>
      </c>
      <c r="H498" s="172">
        <v>0</v>
      </c>
      <c r="I498" s="170"/>
    </row>
    <row r="499" spans="1:9" ht="18.75" customHeight="1">
      <c r="A499" s="225"/>
      <c r="B499" s="225"/>
      <c r="C499" s="234"/>
      <c r="D499" s="17">
        <v>4440</v>
      </c>
      <c r="E499" s="20"/>
      <c r="F499" s="32" t="s">
        <v>58</v>
      </c>
      <c r="G499" s="15">
        <v>6995</v>
      </c>
      <c r="H499" s="15">
        <v>6995</v>
      </c>
      <c r="I499" s="26">
        <f t="shared" si="27"/>
        <v>1</v>
      </c>
    </row>
    <row r="500" spans="1:9" ht="27.75" customHeight="1">
      <c r="A500" s="225"/>
      <c r="B500" s="225"/>
      <c r="C500" s="235"/>
      <c r="D500" s="173">
        <v>4710</v>
      </c>
      <c r="E500" s="65"/>
      <c r="F500" s="175" t="s">
        <v>170</v>
      </c>
      <c r="G500" s="172">
        <v>343</v>
      </c>
      <c r="H500" s="172">
        <v>0</v>
      </c>
      <c r="I500" s="170"/>
    </row>
    <row r="501" spans="1:9" s="52" customFormat="1" ht="21" customHeight="1">
      <c r="A501" s="225"/>
      <c r="B501" s="225"/>
      <c r="C501" s="127">
        <v>85415</v>
      </c>
      <c r="D501" s="125"/>
      <c r="E501" s="125"/>
      <c r="F501" s="118" t="s">
        <v>125</v>
      </c>
      <c r="G501" s="88">
        <f>SUM(G502:G503)</f>
        <v>45316</v>
      </c>
      <c r="H501" s="88">
        <f>SUM(H502:H503)</f>
        <v>39351</v>
      </c>
      <c r="I501" s="89">
        <f t="shared" si="27"/>
        <v>0.8683687880660252</v>
      </c>
    </row>
    <row r="502" spans="1:9" s="52" customFormat="1" ht="18.75" customHeight="1">
      <c r="A502" s="225"/>
      <c r="B502" s="225"/>
      <c r="C502" s="46"/>
      <c r="D502" s="47">
        <v>3240</v>
      </c>
      <c r="E502" s="47"/>
      <c r="F502" s="32" t="s">
        <v>126</v>
      </c>
      <c r="G502" s="49">
        <v>43062</v>
      </c>
      <c r="H502" s="49">
        <v>37186</v>
      </c>
      <c r="I502" s="50">
        <f t="shared" si="27"/>
        <v>0.8635455854349543</v>
      </c>
    </row>
    <row r="503" spans="1:9" s="52" customFormat="1" ht="18.75" customHeight="1">
      <c r="A503" s="225"/>
      <c r="B503" s="225"/>
      <c r="C503" s="60"/>
      <c r="D503" s="64">
        <v>3260</v>
      </c>
      <c r="E503" s="64"/>
      <c r="F503" s="32" t="s">
        <v>183</v>
      </c>
      <c r="G503" s="63">
        <v>2254</v>
      </c>
      <c r="H503" s="63">
        <v>2165</v>
      </c>
      <c r="I503" s="62">
        <f t="shared" si="27"/>
        <v>0.9605146406388643</v>
      </c>
    </row>
    <row r="504" spans="1:9" s="52" customFormat="1" ht="31.5" customHeight="1">
      <c r="A504" s="225"/>
      <c r="B504" s="225"/>
      <c r="C504" s="127">
        <v>85416</v>
      </c>
      <c r="D504" s="125"/>
      <c r="E504" s="125"/>
      <c r="F504" s="118" t="s">
        <v>127</v>
      </c>
      <c r="G504" s="88">
        <f>G505</f>
        <v>36000</v>
      </c>
      <c r="H504" s="88">
        <f>H505</f>
        <v>35475</v>
      </c>
      <c r="I504" s="89">
        <f aca="true" t="shared" si="28" ref="I504:I519">H504/G504</f>
        <v>0.9854166666666667</v>
      </c>
    </row>
    <row r="505" spans="1:9" s="52" customFormat="1" ht="26.25" customHeight="1">
      <c r="A505" s="225"/>
      <c r="B505" s="225"/>
      <c r="C505" s="191"/>
      <c r="D505" s="47">
        <v>3240</v>
      </c>
      <c r="E505" s="47"/>
      <c r="F505" s="32" t="s">
        <v>126</v>
      </c>
      <c r="G505" s="49">
        <v>36000</v>
      </c>
      <c r="H505" s="49">
        <v>35475</v>
      </c>
      <c r="I505" s="50">
        <f t="shared" si="28"/>
        <v>0.9854166666666667</v>
      </c>
    </row>
    <row r="506" spans="1:9" s="52" customFormat="1" ht="21" customHeight="1">
      <c r="A506" s="225"/>
      <c r="B506" s="225"/>
      <c r="C506" s="127">
        <v>85495</v>
      </c>
      <c r="D506" s="125"/>
      <c r="E506" s="125"/>
      <c r="F506" s="118" t="s">
        <v>23</v>
      </c>
      <c r="G506" s="88">
        <f>SUM(G507:G508)</f>
        <v>9000</v>
      </c>
      <c r="H506" s="210">
        <f>SUM(H507:H508)</f>
        <v>7026.09</v>
      </c>
      <c r="I506" s="89">
        <f t="shared" si="28"/>
        <v>0.7806766666666667</v>
      </c>
    </row>
    <row r="507" spans="1:9" s="52" customFormat="1" ht="21" customHeight="1">
      <c r="A507" s="225"/>
      <c r="B507" s="225"/>
      <c r="C507" s="225"/>
      <c r="D507" s="47">
        <v>4210</v>
      </c>
      <c r="E507" s="47"/>
      <c r="F507" s="32" t="s">
        <v>13</v>
      </c>
      <c r="G507" s="49">
        <v>6000</v>
      </c>
      <c r="H507" s="49">
        <v>5221.68</v>
      </c>
      <c r="I507" s="50">
        <f t="shared" si="28"/>
        <v>0.87028</v>
      </c>
    </row>
    <row r="508" spans="1:9" s="52" customFormat="1" ht="29.25" customHeight="1">
      <c r="A508" s="225"/>
      <c r="B508" s="225"/>
      <c r="C508" s="225"/>
      <c r="D508" s="47">
        <v>4300</v>
      </c>
      <c r="E508" s="47"/>
      <c r="F508" s="32" t="s">
        <v>15</v>
      </c>
      <c r="G508" s="49">
        <v>3000</v>
      </c>
      <c r="H508" s="49">
        <v>1804.41</v>
      </c>
      <c r="I508" s="50">
        <f t="shared" si="28"/>
        <v>0.6014700000000001</v>
      </c>
    </row>
    <row r="509" spans="1:9" s="52" customFormat="1" ht="20.25" customHeight="1">
      <c r="A509" s="106">
        <v>14</v>
      </c>
      <c r="B509" s="95">
        <v>855</v>
      </c>
      <c r="C509" s="106"/>
      <c r="D509" s="111"/>
      <c r="E509" s="112"/>
      <c r="F509" s="103" t="s">
        <v>128</v>
      </c>
      <c r="G509" s="98">
        <f>G510+G526+G543+G551+G563+G566+G569+G573</f>
        <v>33017159.78</v>
      </c>
      <c r="H509" s="186">
        <f>H510+H526+H543+H551+H563+H566+H569+H573</f>
        <v>32878723.390000004</v>
      </c>
      <c r="I509" s="99">
        <f t="shared" si="28"/>
        <v>0.9958071381390032</v>
      </c>
    </row>
    <row r="510" spans="1:9" s="52" customFormat="1" ht="18.75" customHeight="1">
      <c r="A510" s="229"/>
      <c r="B510" s="230"/>
      <c r="C510" s="128">
        <v>85501</v>
      </c>
      <c r="D510" s="125"/>
      <c r="E510" s="129"/>
      <c r="F510" s="114" t="s">
        <v>129</v>
      </c>
      <c r="G510" s="88">
        <f>G511</f>
        <v>24679450</v>
      </c>
      <c r="H510" s="88">
        <f>H511</f>
        <v>24669880.450000003</v>
      </c>
      <c r="I510" s="89">
        <f t="shared" si="28"/>
        <v>0.9996122462210464</v>
      </c>
    </row>
    <row r="511" spans="1:9" s="52" customFormat="1" ht="21.75" customHeight="1">
      <c r="A511" s="231"/>
      <c r="B511" s="232"/>
      <c r="C511" s="236"/>
      <c r="D511" s="47"/>
      <c r="E511" s="36"/>
      <c r="F511" s="32" t="s">
        <v>12</v>
      </c>
      <c r="G511" s="49">
        <f>SUM(G512:G525)</f>
        <v>24679450</v>
      </c>
      <c r="H511" s="49">
        <f>SUM(H512:H525)</f>
        <v>24669880.450000003</v>
      </c>
      <c r="I511" s="50">
        <f t="shared" si="28"/>
        <v>0.9996122462210464</v>
      </c>
    </row>
    <row r="512" spans="1:9" s="52" customFormat="1" ht="96.75" customHeight="1">
      <c r="A512" s="231"/>
      <c r="B512" s="232"/>
      <c r="C512" s="237"/>
      <c r="D512" s="173">
        <v>2910</v>
      </c>
      <c r="E512" s="36"/>
      <c r="F512" s="165" t="s">
        <v>171</v>
      </c>
      <c r="G512" s="172">
        <v>9450</v>
      </c>
      <c r="H512" s="172">
        <v>2500</v>
      </c>
      <c r="I512" s="170">
        <f t="shared" si="28"/>
        <v>0.26455026455026454</v>
      </c>
    </row>
    <row r="513" spans="1:9" ht="18" customHeight="1">
      <c r="A513" s="231"/>
      <c r="B513" s="232"/>
      <c r="C513" s="237"/>
      <c r="D513" s="17">
        <v>3110</v>
      </c>
      <c r="E513" s="36"/>
      <c r="F513" s="32" t="s">
        <v>114</v>
      </c>
      <c r="G513" s="16">
        <v>24459098</v>
      </c>
      <c r="H513" s="16">
        <v>24459032.44</v>
      </c>
      <c r="I513" s="27">
        <f t="shared" si="28"/>
        <v>0.9999973196067983</v>
      </c>
    </row>
    <row r="514" spans="1:9" ht="27" customHeight="1">
      <c r="A514" s="231"/>
      <c r="B514" s="232"/>
      <c r="C514" s="237"/>
      <c r="D514" s="17">
        <v>4010</v>
      </c>
      <c r="E514" s="36"/>
      <c r="F514" s="32" t="s">
        <v>24</v>
      </c>
      <c r="G514" s="16">
        <v>147587.89</v>
      </c>
      <c r="H514" s="16">
        <v>147587.89</v>
      </c>
      <c r="I514" s="27">
        <f t="shared" si="28"/>
        <v>1</v>
      </c>
    </row>
    <row r="515" spans="1:9" ht="21.75" customHeight="1">
      <c r="A515" s="231"/>
      <c r="B515" s="232"/>
      <c r="C515" s="237"/>
      <c r="D515" s="17">
        <v>4040</v>
      </c>
      <c r="E515" s="36"/>
      <c r="F515" s="32" t="s">
        <v>47</v>
      </c>
      <c r="G515" s="16">
        <v>12800</v>
      </c>
      <c r="H515" s="16">
        <v>12800</v>
      </c>
      <c r="I515" s="27">
        <f t="shared" si="28"/>
        <v>1</v>
      </c>
    </row>
    <row r="516" spans="1:9" ht="17.25" customHeight="1">
      <c r="A516" s="231"/>
      <c r="B516" s="232"/>
      <c r="C516" s="237"/>
      <c r="D516" s="17">
        <v>4110</v>
      </c>
      <c r="E516" s="36"/>
      <c r="F516" s="32" t="s">
        <v>25</v>
      </c>
      <c r="G516" s="16">
        <v>26445.06</v>
      </c>
      <c r="H516" s="16">
        <v>26445.06</v>
      </c>
      <c r="I516" s="27">
        <f t="shared" si="28"/>
        <v>1</v>
      </c>
    </row>
    <row r="517" spans="1:9" ht="32.25" customHeight="1">
      <c r="A517" s="231"/>
      <c r="B517" s="232"/>
      <c r="C517" s="237"/>
      <c r="D517" s="17">
        <v>4120</v>
      </c>
      <c r="E517" s="36"/>
      <c r="F517" s="90" t="s">
        <v>41</v>
      </c>
      <c r="G517" s="16">
        <v>3664</v>
      </c>
      <c r="H517" s="16">
        <v>3664</v>
      </c>
      <c r="I517" s="27">
        <f t="shared" si="28"/>
        <v>1</v>
      </c>
    </row>
    <row r="518" spans="1:9" ht="16.5" customHeight="1">
      <c r="A518" s="231"/>
      <c r="B518" s="232"/>
      <c r="C518" s="237"/>
      <c r="D518" s="17">
        <v>4170</v>
      </c>
      <c r="E518" s="36"/>
      <c r="F518" s="32" t="s">
        <v>28</v>
      </c>
      <c r="G518" s="16">
        <v>1000</v>
      </c>
      <c r="H518" s="16">
        <v>1000</v>
      </c>
      <c r="I518" s="27">
        <f t="shared" si="28"/>
        <v>1</v>
      </c>
    </row>
    <row r="519" spans="1:9" ht="18.75" customHeight="1">
      <c r="A519" s="231"/>
      <c r="B519" s="232"/>
      <c r="C519" s="237"/>
      <c r="D519" s="14">
        <v>4210</v>
      </c>
      <c r="E519" s="36"/>
      <c r="F519" s="68" t="s">
        <v>13</v>
      </c>
      <c r="G519" s="16">
        <v>2149.09</v>
      </c>
      <c r="H519" s="16">
        <v>2149.09</v>
      </c>
      <c r="I519" s="27">
        <f t="shared" si="28"/>
        <v>1</v>
      </c>
    </row>
    <row r="520" spans="1:9" ht="16.5" customHeight="1">
      <c r="A520" s="231"/>
      <c r="B520" s="232"/>
      <c r="C520" s="237"/>
      <c r="D520" s="14">
        <v>4300</v>
      </c>
      <c r="E520" s="36"/>
      <c r="F520" s="68" t="s">
        <v>15</v>
      </c>
      <c r="G520" s="16">
        <v>9555.76</v>
      </c>
      <c r="H520" s="16">
        <v>9555.76</v>
      </c>
      <c r="I520" s="27">
        <f aca="true" t="shared" si="29" ref="I520:I535">H520/G520</f>
        <v>1</v>
      </c>
    </row>
    <row r="521" spans="1:9" ht="16.5" customHeight="1">
      <c r="A521" s="231"/>
      <c r="B521" s="232"/>
      <c r="C521" s="237"/>
      <c r="D521" s="14">
        <v>4360</v>
      </c>
      <c r="E521" s="36"/>
      <c r="F521" s="68" t="s">
        <v>44</v>
      </c>
      <c r="G521" s="16">
        <v>1299.68</v>
      </c>
      <c r="H521" s="16">
        <v>1299.68</v>
      </c>
      <c r="I521" s="27">
        <f t="shared" si="29"/>
        <v>1</v>
      </c>
    </row>
    <row r="522" spans="1:9" ht="18" customHeight="1">
      <c r="A522" s="231"/>
      <c r="B522" s="232"/>
      <c r="C522" s="237"/>
      <c r="D522" s="17">
        <v>4440</v>
      </c>
      <c r="E522" s="36"/>
      <c r="F522" s="32" t="s">
        <v>58</v>
      </c>
      <c r="G522" s="16">
        <v>3100.52</v>
      </c>
      <c r="H522" s="16">
        <v>3100.52</v>
      </c>
      <c r="I522" s="27">
        <f t="shared" si="29"/>
        <v>1</v>
      </c>
    </row>
    <row r="523" spans="1:9" ht="49.5" customHeight="1">
      <c r="A523" s="231"/>
      <c r="B523" s="232"/>
      <c r="C523" s="237"/>
      <c r="D523" s="173">
        <v>4560</v>
      </c>
      <c r="E523" s="36"/>
      <c r="F523" s="192" t="s">
        <v>173</v>
      </c>
      <c r="G523" s="16">
        <v>2500</v>
      </c>
      <c r="H523" s="16">
        <v>417.76</v>
      </c>
      <c r="I523" s="27">
        <f t="shared" si="29"/>
        <v>0.167104</v>
      </c>
    </row>
    <row r="524" spans="1:9" ht="18.75" customHeight="1">
      <c r="A524" s="231"/>
      <c r="B524" s="232"/>
      <c r="C524" s="237"/>
      <c r="D524" s="209">
        <v>4580</v>
      </c>
      <c r="E524" s="36"/>
      <c r="F524" s="208" t="s">
        <v>92</v>
      </c>
      <c r="G524" s="16">
        <v>500</v>
      </c>
      <c r="H524" s="16">
        <v>28.25</v>
      </c>
      <c r="I524" s="27">
        <f t="shared" si="29"/>
        <v>0.0565</v>
      </c>
    </row>
    <row r="525" spans="1:9" ht="30" customHeight="1">
      <c r="A525" s="231"/>
      <c r="B525" s="232"/>
      <c r="C525" s="237"/>
      <c r="D525" s="64">
        <v>4700</v>
      </c>
      <c r="E525" s="36"/>
      <c r="F525" s="32" t="s">
        <v>62</v>
      </c>
      <c r="G525" s="16">
        <v>300</v>
      </c>
      <c r="H525" s="16">
        <v>300</v>
      </c>
      <c r="I525" s="27">
        <f t="shared" si="29"/>
        <v>1</v>
      </c>
    </row>
    <row r="526" spans="1:9" s="52" customFormat="1" ht="81.75" customHeight="1">
      <c r="A526" s="231"/>
      <c r="B526" s="232"/>
      <c r="C526" s="128">
        <v>85502</v>
      </c>
      <c r="D526" s="125"/>
      <c r="E526" s="129"/>
      <c r="F526" s="114" t="s">
        <v>130</v>
      </c>
      <c r="G526" s="88">
        <f>G527</f>
        <v>6674987.03</v>
      </c>
      <c r="H526" s="88">
        <f>H527</f>
        <v>6639290.579999998</v>
      </c>
      <c r="I526" s="89">
        <f t="shared" si="29"/>
        <v>0.9946522068373215</v>
      </c>
    </row>
    <row r="527" spans="1:9" s="52" customFormat="1" ht="19.5" customHeight="1">
      <c r="A527" s="231"/>
      <c r="B527" s="232"/>
      <c r="C527" s="236"/>
      <c r="D527" s="47"/>
      <c r="E527" s="36"/>
      <c r="F527" s="32" t="s">
        <v>12</v>
      </c>
      <c r="G527" s="49">
        <f>SUM(G528:G542)</f>
        <v>6674987.03</v>
      </c>
      <c r="H527" s="49">
        <f>SUM(H528:H542)</f>
        <v>6639290.579999998</v>
      </c>
      <c r="I527" s="50">
        <f t="shared" si="29"/>
        <v>0.9946522068373215</v>
      </c>
    </row>
    <row r="528" spans="1:9" s="52" customFormat="1" ht="92.25" customHeight="1">
      <c r="A528" s="231"/>
      <c r="B528" s="232"/>
      <c r="C528" s="237"/>
      <c r="D528" s="173">
        <v>2910</v>
      </c>
      <c r="E528" s="36"/>
      <c r="F528" s="165" t="s">
        <v>171</v>
      </c>
      <c r="G528" s="172">
        <v>21000</v>
      </c>
      <c r="H528" s="172">
        <v>15364.06</v>
      </c>
      <c r="I528" s="170">
        <f t="shared" si="29"/>
        <v>0.7316219047619047</v>
      </c>
    </row>
    <row r="529" spans="1:9" ht="21.75" customHeight="1">
      <c r="A529" s="231"/>
      <c r="B529" s="232"/>
      <c r="C529" s="237"/>
      <c r="D529" s="17">
        <v>3110</v>
      </c>
      <c r="E529" s="36"/>
      <c r="F529" s="32" t="s">
        <v>114</v>
      </c>
      <c r="G529" s="16">
        <v>5957123.42</v>
      </c>
      <c r="H529" s="16">
        <v>5939504.42</v>
      </c>
      <c r="I529" s="27">
        <f t="shared" si="29"/>
        <v>0.9970423644504582</v>
      </c>
    </row>
    <row r="530" spans="1:9" ht="24" customHeight="1">
      <c r="A530" s="231"/>
      <c r="B530" s="232"/>
      <c r="C530" s="237"/>
      <c r="D530" s="17">
        <v>4010</v>
      </c>
      <c r="E530" s="36"/>
      <c r="F530" s="32" t="s">
        <v>24</v>
      </c>
      <c r="G530" s="16">
        <v>179853.51</v>
      </c>
      <c r="H530" s="16">
        <v>179853.51</v>
      </c>
      <c r="I530" s="27">
        <f t="shared" si="29"/>
        <v>1</v>
      </c>
    </row>
    <row r="531" spans="1:9" ht="21" customHeight="1">
      <c r="A531" s="231"/>
      <c r="B531" s="232"/>
      <c r="C531" s="237"/>
      <c r="D531" s="17">
        <v>4040</v>
      </c>
      <c r="E531" s="36"/>
      <c r="F531" s="32" t="s">
        <v>47</v>
      </c>
      <c r="G531" s="16">
        <v>14390</v>
      </c>
      <c r="H531" s="16">
        <v>14390</v>
      </c>
      <c r="I531" s="27">
        <f t="shared" si="29"/>
        <v>1</v>
      </c>
    </row>
    <row r="532" spans="1:9" ht="20.25" customHeight="1">
      <c r="A532" s="231"/>
      <c r="B532" s="232"/>
      <c r="C532" s="237"/>
      <c r="D532" s="17">
        <v>4110</v>
      </c>
      <c r="E532" s="36"/>
      <c r="F532" s="32" t="s">
        <v>25</v>
      </c>
      <c r="G532" s="16">
        <v>438865.98</v>
      </c>
      <c r="H532" s="16">
        <v>436865.98</v>
      </c>
      <c r="I532" s="27">
        <f t="shared" si="29"/>
        <v>0.995442800100386</v>
      </c>
    </row>
    <row r="533" spans="1:9" ht="30" customHeight="1">
      <c r="A533" s="231"/>
      <c r="B533" s="232"/>
      <c r="C533" s="237"/>
      <c r="D533" s="17">
        <v>4120</v>
      </c>
      <c r="E533" s="36"/>
      <c r="F533" s="90" t="s">
        <v>41</v>
      </c>
      <c r="G533" s="16">
        <v>3881.41</v>
      </c>
      <c r="H533" s="16">
        <v>3881.41</v>
      </c>
      <c r="I533" s="27">
        <f t="shared" si="29"/>
        <v>1</v>
      </c>
    </row>
    <row r="534" spans="1:9" ht="21" customHeight="1">
      <c r="A534" s="231"/>
      <c r="B534" s="232"/>
      <c r="C534" s="237"/>
      <c r="D534" s="17">
        <v>4170</v>
      </c>
      <c r="E534" s="36"/>
      <c r="F534" s="68" t="s">
        <v>28</v>
      </c>
      <c r="G534" s="16">
        <v>10180</v>
      </c>
      <c r="H534" s="16">
        <v>10180</v>
      </c>
      <c r="I534" s="27">
        <f t="shared" si="29"/>
        <v>1</v>
      </c>
    </row>
    <row r="535" spans="1:9" ht="18.75" customHeight="1">
      <c r="A535" s="231"/>
      <c r="B535" s="232"/>
      <c r="C535" s="237"/>
      <c r="D535" s="14">
        <v>4210</v>
      </c>
      <c r="E535" s="36"/>
      <c r="F535" s="68" t="s">
        <v>13</v>
      </c>
      <c r="G535" s="16">
        <v>7588.62</v>
      </c>
      <c r="H535" s="16">
        <v>5269.59</v>
      </c>
      <c r="I535" s="27">
        <f t="shared" si="29"/>
        <v>0.6944068882089234</v>
      </c>
    </row>
    <row r="536" spans="1:9" ht="18.75" customHeight="1">
      <c r="A536" s="231"/>
      <c r="B536" s="232"/>
      <c r="C536" s="237"/>
      <c r="D536" s="14">
        <v>4300</v>
      </c>
      <c r="E536" s="36"/>
      <c r="F536" s="68" t="s">
        <v>15</v>
      </c>
      <c r="G536" s="16">
        <v>23873.97</v>
      </c>
      <c r="H536" s="16">
        <v>23873.97</v>
      </c>
      <c r="I536" s="27">
        <f aca="true" t="shared" si="30" ref="I536:I562">H536/G536</f>
        <v>1</v>
      </c>
    </row>
    <row r="537" spans="1:9" ht="20.25" customHeight="1">
      <c r="A537" s="231"/>
      <c r="B537" s="232"/>
      <c r="C537" s="237"/>
      <c r="D537" s="14">
        <v>4360</v>
      </c>
      <c r="E537" s="36"/>
      <c r="F537" s="68" t="s">
        <v>44</v>
      </c>
      <c r="G537" s="16">
        <v>1030.08</v>
      </c>
      <c r="H537" s="16">
        <v>1030.08</v>
      </c>
      <c r="I537" s="27">
        <f t="shared" si="30"/>
        <v>1</v>
      </c>
    </row>
    <row r="538" spans="1:9" ht="15.75" customHeight="1">
      <c r="A538" s="231"/>
      <c r="B538" s="232"/>
      <c r="C538" s="237"/>
      <c r="D538" s="17">
        <v>4440</v>
      </c>
      <c r="E538" s="36"/>
      <c r="F538" s="32" t="s">
        <v>58</v>
      </c>
      <c r="G538" s="16">
        <v>6201.04</v>
      </c>
      <c r="H538" s="16">
        <v>6201.04</v>
      </c>
      <c r="I538" s="27">
        <f t="shared" si="30"/>
        <v>1</v>
      </c>
    </row>
    <row r="539" spans="1:9" ht="40.5" customHeight="1">
      <c r="A539" s="231"/>
      <c r="B539" s="232"/>
      <c r="C539" s="237"/>
      <c r="D539" s="173">
        <v>4560</v>
      </c>
      <c r="E539" s="36"/>
      <c r="F539" s="193" t="s">
        <v>173</v>
      </c>
      <c r="G539" s="16">
        <v>8000</v>
      </c>
      <c r="H539" s="16">
        <v>1738.35</v>
      </c>
      <c r="I539" s="27">
        <f t="shared" si="30"/>
        <v>0.21729374999999998</v>
      </c>
    </row>
    <row r="540" spans="1:9" ht="15.75" customHeight="1">
      <c r="A540" s="231"/>
      <c r="B540" s="232"/>
      <c r="C540" s="237"/>
      <c r="D540" s="173">
        <v>4580</v>
      </c>
      <c r="E540" s="36"/>
      <c r="F540" s="175" t="s">
        <v>92</v>
      </c>
      <c r="G540" s="16">
        <v>1000</v>
      </c>
      <c r="H540" s="16">
        <v>139.17</v>
      </c>
      <c r="I540" s="27"/>
    </row>
    <row r="541" spans="1:9" ht="28.5" customHeight="1">
      <c r="A541" s="231"/>
      <c r="B541" s="232"/>
      <c r="C541" s="237"/>
      <c r="D541" s="17">
        <v>4610</v>
      </c>
      <c r="E541" s="36"/>
      <c r="F541" s="68" t="s">
        <v>61</v>
      </c>
      <c r="G541" s="16">
        <v>1000</v>
      </c>
      <c r="H541" s="16">
        <v>0</v>
      </c>
      <c r="I541" s="27">
        <f t="shared" si="30"/>
        <v>0</v>
      </c>
    </row>
    <row r="542" spans="1:9" ht="34.5" customHeight="1">
      <c r="A542" s="231"/>
      <c r="B542" s="232"/>
      <c r="C542" s="237"/>
      <c r="D542" s="17">
        <v>4700</v>
      </c>
      <c r="E542" s="36"/>
      <c r="F542" s="32" t="s">
        <v>62</v>
      </c>
      <c r="G542" s="16">
        <v>999</v>
      </c>
      <c r="H542" s="16">
        <v>999</v>
      </c>
      <c r="I542" s="27">
        <f t="shared" si="30"/>
        <v>1</v>
      </c>
    </row>
    <row r="543" spans="1:9" s="52" customFormat="1" ht="18.75" customHeight="1">
      <c r="A543" s="231"/>
      <c r="B543" s="232"/>
      <c r="C543" s="128">
        <v>85503</v>
      </c>
      <c r="D543" s="125"/>
      <c r="E543" s="129"/>
      <c r="F543" s="114" t="s">
        <v>131</v>
      </c>
      <c r="G543" s="88">
        <f>G544</f>
        <v>1009.9999999999999</v>
      </c>
      <c r="H543" s="88">
        <f>H544</f>
        <v>956.67</v>
      </c>
      <c r="I543" s="89">
        <f t="shared" si="30"/>
        <v>0.9471980198019803</v>
      </c>
    </row>
    <row r="544" spans="1:9" s="52" customFormat="1" ht="24" customHeight="1">
      <c r="A544" s="231"/>
      <c r="B544" s="232"/>
      <c r="C544" s="225"/>
      <c r="D544" s="47"/>
      <c r="E544" s="36"/>
      <c r="F544" s="32" t="s">
        <v>12</v>
      </c>
      <c r="G544" s="49">
        <f>SUM(G545:G550)</f>
        <v>1009.9999999999999</v>
      </c>
      <c r="H544" s="211">
        <f>SUM(H545:H550)</f>
        <v>956.67</v>
      </c>
      <c r="I544" s="50">
        <f t="shared" si="30"/>
        <v>0.9471980198019803</v>
      </c>
    </row>
    <row r="545" spans="1:9" s="52" customFormat="1" ht="24" customHeight="1">
      <c r="A545" s="231"/>
      <c r="B545" s="232"/>
      <c r="C545" s="225"/>
      <c r="D545" s="209">
        <v>4010</v>
      </c>
      <c r="E545" s="36"/>
      <c r="F545" s="208" t="s">
        <v>24</v>
      </c>
      <c r="G545" s="211">
        <v>350</v>
      </c>
      <c r="H545" s="211">
        <v>350</v>
      </c>
      <c r="I545" s="213">
        <f t="shared" si="30"/>
        <v>1</v>
      </c>
    </row>
    <row r="546" spans="1:9" s="52" customFormat="1" ht="24" customHeight="1">
      <c r="A546" s="231"/>
      <c r="B546" s="232"/>
      <c r="C546" s="225"/>
      <c r="D546" s="209">
        <v>4110</v>
      </c>
      <c r="E546" s="36"/>
      <c r="F546" s="208" t="s">
        <v>25</v>
      </c>
      <c r="G546" s="211">
        <v>60.27</v>
      </c>
      <c r="H546" s="211">
        <v>60.27</v>
      </c>
      <c r="I546" s="213">
        <f>H546/G546</f>
        <v>1</v>
      </c>
    </row>
    <row r="547" spans="1:9" s="52" customFormat="1" ht="24" customHeight="1">
      <c r="A547" s="231"/>
      <c r="B547" s="232"/>
      <c r="C547" s="225"/>
      <c r="D547" s="209">
        <v>4120</v>
      </c>
      <c r="E547" s="36"/>
      <c r="F547" s="90" t="s">
        <v>41</v>
      </c>
      <c r="G547" s="211">
        <v>8.58</v>
      </c>
      <c r="H547" s="211">
        <v>8.58</v>
      </c>
      <c r="I547" s="213">
        <f t="shared" si="30"/>
        <v>1</v>
      </c>
    </row>
    <row r="548" spans="1:9" s="52" customFormat="1" ht="20.25" customHeight="1">
      <c r="A548" s="231"/>
      <c r="B548" s="232"/>
      <c r="C548" s="225"/>
      <c r="D548" s="47">
        <v>4210</v>
      </c>
      <c r="E548" s="36"/>
      <c r="F548" s="32" t="s">
        <v>13</v>
      </c>
      <c r="G548" s="49">
        <v>281.24</v>
      </c>
      <c r="H548" s="49">
        <v>227.91</v>
      </c>
      <c r="I548" s="50">
        <f t="shared" si="30"/>
        <v>0.8103754800170673</v>
      </c>
    </row>
    <row r="549" spans="1:9" s="52" customFormat="1" ht="20.25" customHeight="1">
      <c r="A549" s="231"/>
      <c r="B549" s="232"/>
      <c r="C549" s="206"/>
      <c r="D549" s="209">
        <v>4300</v>
      </c>
      <c r="E549" s="36"/>
      <c r="F549" s="68" t="s">
        <v>15</v>
      </c>
      <c r="G549" s="211">
        <v>20.91</v>
      </c>
      <c r="H549" s="211">
        <v>20.91</v>
      </c>
      <c r="I549" s="213">
        <f t="shared" si="30"/>
        <v>1</v>
      </c>
    </row>
    <row r="550" spans="1:9" s="52" customFormat="1" ht="27.75" customHeight="1">
      <c r="A550" s="231"/>
      <c r="B550" s="232"/>
      <c r="C550" s="206"/>
      <c r="D550" s="209">
        <v>4700</v>
      </c>
      <c r="E550" s="36"/>
      <c r="F550" s="78" t="s">
        <v>62</v>
      </c>
      <c r="G550" s="211">
        <v>289</v>
      </c>
      <c r="H550" s="211">
        <v>289</v>
      </c>
      <c r="I550" s="213">
        <f t="shared" si="30"/>
        <v>1</v>
      </c>
    </row>
    <row r="551" spans="1:9" s="52" customFormat="1" ht="23.25" customHeight="1">
      <c r="A551" s="231"/>
      <c r="B551" s="232"/>
      <c r="C551" s="128">
        <v>85504</v>
      </c>
      <c r="D551" s="125"/>
      <c r="E551" s="129"/>
      <c r="F551" s="114" t="s">
        <v>132</v>
      </c>
      <c r="G551" s="88">
        <f>G552</f>
        <v>95982.75</v>
      </c>
      <c r="H551" s="88">
        <f>H552</f>
        <v>95024.61</v>
      </c>
      <c r="I551" s="89">
        <f t="shared" si="30"/>
        <v>0.990017581284137</v>
      </c>
    </row>
    <row r="552" spans="1:9" s="52" customFormat="1" ht="24" customHeight="1">
      <c r="A552" s="231"/>
      <c r="B552" s="232"/>
      <c r="C552" s="238"/>
      <c r="D552" s="47"/>
      <c r="E552" s="36"/>
      <c r="F552" s="32" t="s">
        <v>12</v>
      </c>
      <c r="G552" s="49">
        <f>SUM(G553:G562)</f>
        <v>95982.75</v>
      </c>
      <c r="H552" s="211">
        <f>SUM(H553:H562)</f>
        <v>95024.61</v>
      </c>
      <c r="I552" s="50">
        <f t="shared" si="30"/>
        <v>0.990017581284137</v>
      </c>
    </row>
    <row r="553" spans="1:9" s="52" customFormat="1" ht="65.25" customHeight="1">
      <c r="A553" s="231"/>
      <c r="B553" s="232"/>
      <c r="C553" s="239"/>
      <c r="D553" s="209">
        <v>2910</v>
      </c>
      <c r="E553" s="36"/>
      <c r="F553" s="208" t="s">
        <v>189</v>
      </c>
      <c r="G553" s="211">
        <v>1850</v>
      </c>
      <c r="H553" s="211">
        <v>900</v>
      </c>
      <c r="I553" s="213"/>
    </row>
    <row r="554" spans="1:9" ht="24" customHeight="1">
      <c r="A554" s="231"/>
      <c r="B554" s="232"/>
      <c r="C554" s="239"/>
      <c r="D554" s="17">
        <v>3110</v>
      </c>
      <c r="E554" s="36"/>
      <c r="F554" s="32" t="s">
        <v>114</v>
      </c>
      <c r="G554" s="16">
        <v>15000</v>
      </c>
      <c r="H554" s="16">
        <v>15000</v>
      </c>
      <c r="I554" s="27">
        <f t="shared" si="30"/>
        <v>1</v>
      </c>
    </row>
    <row r="555" spans="1:9" ht="29.25" customHeight="1">
      <c r="A555" s="231"/>
      <c r="B555" s="232"/>
      <c r="C555" s="239"/>
      <c r="D555" s="17">
        <v>4010</v>
      </c>
      <c r="E555" s="36"/>
      <c r="F555" s="32" t="s">
        <v>24</v>
      </c>
      <c r="G555" s="16">
        <v>56980</v>
      </c>
      <c r="H555" s="16">
        <v>56980</v>
      </c>
      <c r="I555" s="27">
        <f t="shared" si="30"/>
        <v>1</v>
      </c>
    </row>
    <row r="556" spans="1:9" ht="18.75" customHeight="1">
      <c r="A556" s="231"/>
      <c r="B556" s="232"/>
      <c r="C556" s="239"/>
      <c r="D556" s="17">
        <v>4040</v>
      </c>
      <c r="E556" s="36"/>
      <c r="F556" s="32" t="s">
        <v>47</v>
      </c>
      <c r="G556" s="16">
        <v>4038.96</v>
      </c>
      <c r="H556" s="16">
        <v>4038.96</v>
      </c>
      <c r="I556" s="27">
        <f t="shared" si="30"/>
        <v>1</v>
      </c>
    </row>
    <row r="557" spans="1:9" ht="21" customHeight="1">
      <c r="A557" s="231"/>
      <c r="B557" s="232"/>
      <c r="C557" s="239"/>
      <c r="D557" s="17">
        <v>4110</v>
      </c>
      <c r="E557" s="36"/>
      <c r="F557" s="32" t="s">
        <v>25</v>
      </c>
      <c r="G557" s="16">
        <v>10507.58</v>
      </c>
      <c r="H557" s="16">
        <v>10507.58</v>
      </c>
      <c r="I557" s="27">
        <f t="shared" si="30"/>
        <v>1</v>
      </c>
    </row>
    <row r="558" spans="1:9" ht="27" customHeight="1">
      <c r="A558" s="231"/>
      <c r="B558" s="232"/>
      <c r="C558" s="239"/>
      <c r="D558" s="17">
        <v>4120</v>
      </c>
      <c r="E558" s="36"/>
      <c r="F558" s="90" t="s">
        <v>41</v>
      </c>
      <c r="G558" s="16">
        <v>1494.95</v>
      </c>
      <c r="H558" s="16">
        <v>1494.95</v>
      </c>
      <c r="I558" s="27">
        <f t="shared" si="30"/>
        <v>1</v>
      </c>
    </row>
    <row r="559" spans="1:9" ht="27" customHeight="1">
      <c r="A559" s="231"/>
      <c r="B559" s="232"/>
      <c r="C559" s="239"/>
      <c r="D559" s="209">
        <v>4170</v>
      </c>
      <c r="E559" s="36"/>
      <c r="F559" s="90" t="s">
        <v>28</v>
      </c>
      <c r="G559" s="16">
        <v>2937</v>
      </c>
      <c r="H559" s="16">
        <v>2937</v>
      </c>
      <c r="I559" s="27">
        <f t="shared" si="30"/>
        <v>1</v>
      </c>
    </row>
    <row r="560" spans="1:9" ht="21.75" customHeight="1">
      <c r="A560" s="231"/>
      <c r="B560" s="232"/>
      <c r="C560" s="239"/>
      <c r="D560" s="17">
        <v>4300</v>
      </c>
      <c r="E560" s="36"/>
      <c r="F560" s="68" t="s">
        <v>15</v>
      </c>
      <c r="G560" s="16">
        <v>1574</v>
      </c>
      <c r="H560" s="16">
        <v>1574</v>
      </c>
      <c r="I560" s="27">
        <f t="shared" si="30"/>
        <v>1</v>
      </c>
    </row>
    <row r="561" spans="1:9" ht="21.75" customHeight="1">
      <c r="A561" s="231"/>
      <c r="B561" s="232"/>
      <c r="C561" s="239"/>
      <c r="D561" s="17">
        <v>4440</v>
      </c>
      <c r="E561" s="36"/>
      <c r="F561" s="78" t="s">
        <v>58</v>
      </c>
      <c r="G561" s="16">
        <v>1550.26</v>
      </c>
      <c r="H561" s="16">
        <v>1550.26</v>
      </c>
      <c r="I561" s="27">
        <f t="shared" si="30"/>
        <v>1</v>
      </c>
    </row>
    <row r="562" spans="1:9" ht="43.5" customHeight="1">
      <c r="A562" s="231"/>
      <c r="B562" s="232"/>
      <c r="C562" s="240"/>
      <c r="D562" s="173">
        <v>4560</v>
      </c>
      <c r="E562" s="36"/>
      <c r="F562" s="78" t="s">
        <v>173</v>
      </c>
      <c r="G562" s="16">
        <v>50</v>
      </c>
      <c r="H562" s="16">
        <v>41.86</v>
      </c>
      <c r="I562" s="27">
        <f t="shared" si="30"/>
        <v>0.8371999999999999</v>
      </c>
    </row>
    <row r="563" spans="1:9" s="52" customFormat="1" ht="21" customHeight="1">
      <c r="A563" s="231"/>
      <c r="B563" s="232"/>
      <c r="C563" s="128">
        <v>85508</v>
      </c>
      <c r="D563" s="125"/>
      <c r="E563" s="129"/>
      <c r="F563" s="114" t="s">
        <v>133</v>
      </c>
      <c r="G563" s="88">
        <f>G564</f>
        <v>90849</v>
      </c>
      <c r="H563" s="88">
        <f>H564</f>
        <v>90323.5</v>
      </c>
      <c r="I563" s="89">
        <f aca="true" t="shared" si="31" ref="I563:I590">H563/G563</f>
        <v>0.9942156765622077</v>
      </c>
    </row>
    <row r="564" spans="1:9" s="52" customFormat="1" ht="18" customHeight="1">
      <c r="A564" s="231"/>
      <c r="B564" s="232"/>
      <c r="C564" s="225"/>
      <c r="D564" s="47"/>
      <c r="E564" s="36"/>
      <c r="F564" s="32" t="s">
        <v>12</v>
      </c>
      <c r="G564" s="49">
        <f>G565</f>
        <v>90849</v>
      </c>
      <c r="H564" s="211">
        <f>H565</f>
        <v>90323.5</v>
      </c>
      <c r="I564" s="50">
        <f t="shared" si="31"/>
        <v>0.9942156765622077</v>
      </c>
    </row>
    <row r="565" spans="1:9" s="52" customFormat="1" ht="22.5" customHeight="1">
      <c r="A565" s="231"/>
      <c r="B565" s="232"/>
      <c r="C565" s="225"/>
      <c r="D565" s="47">
        <v>4330</v>
      </c>
      <c r="E565" s="36"/>
      <c r="F565" s="78" t="s">
        <v>90</v>
      </c>
      <c r="G565" s="49">
        <v>90849</v>
      </c>
      <c r="H565" s="49">
        <v>90323.5</v>
      </c>
      <c r="I565" s="50">
        <f t="shared" si="31"/>
        <v>0.9942156765622077</v>
      </c>
    </row>
    <row r="566" spans="1:9" s="52" customFormat="1" ht="29.25" customHeight="1">
      <c r="A566" s="231"/>
      <c r="B566" s="232"/>
      <c r="C566" s="128">
        <v>85510</v>
      </c>
      <c r="D566" s="125"/>
      <c r="E566" s="129"/>
      <c r="F566" s="114" t="s">
        <v>134</v>
      </c>
      <c r="G566" s="88">
        <f>G567</f>
        <v>178461</v>
      </c>
      <c r="H566" s="88">
        <f>H567</f>
        <v>178157.64</v>
      </c>
      <c r="I566" s="89">
        <f t="shared" si="31"/>
        <v>0.9983001328021249</v>
      </c>
    </row>
    <row r="567" spans="1:9" s="52" customFormat="1" ht="21" customHeight="1">
      <c r="A567" s="231"/>
      <c r="B567" s="232"/>
      <c r="C567" s="225"/>
      <c r="D567" s="47"/>
      <c r="E567" s="36"/>
      <c r="F567" s="32" t="s">
        <v>12</v>
      </c>
      <c r="G567" s="49">
        <f>G568</f>
        <v>178461</v>
      </c>
      <c r="H567" s="49">
        <f>H568</f>
        <v>178157.64</v>
      </c>
      <c r="I567" s="50">
        <f t="shared" si="31"/>
        <v>0.9983001328021249</v>
      </c>
    </row>
    <row r="568" spans="1:9" s="52" customFormat="1" ht="42.75" customHeight="1">
      <c r="A568" s="231"/>
      <c r="B568" s="232"/>
      <c r="C568" s="225"/>
      <c r="D568" s="47">
        <v>4330</v>
      </c>
      <c r="E568" s="36"/>
      <c r="F568" s="78" t="s">
        <v>135</v>
      </c>
      <c r="G568" s="49">
        <v>178461</v>
      </c>
      <c r="H568" s="49">
        <v>178157.64</v>
      </c>
      <c r="I568" s="50">
        <f t="shared" si="31"/>
        <v>0.9983001328021249</v>
      </c>
    </row>
    <row r="569" spans="1:9" s="52" customFormat="1" ht="90" customHeight="1">
      <c r="A569" s="231"/>
      <c r="B569" s="232"/>
      <c r="C569" s="194">
        <v>85513</v>
      </c>
      <c r="D569" s="125"/>
      <c r="E569" s="129"/>
      <c r="F569" s="122" t="s">
        <v>166</v>
      </c>
      <c r="G569" s="88">
        <f>G570</f>
        <v>79710</v>
      </c>
      <c r="H569" s="88">
        <f>H570</f>
        <v>74063.82</v>
      </c>
      <c r="I569" s="89">
        <f t="shared" si="31"/>
        <v>0.9291659766654122</v>
      </c>
    </row>
    <row r="570" spans="1:9" s="52" customFormat="1" ht="18" customHeight="1">
      <c r="A570" s="231"/>
      <c r="B570" s="232"/>
      <c r="C570" s="225"/>
      <c r="D570" s="47"/>
      <c r="E570" s="36"/>
      <c r="F570" s="32" t="s">
        <v>12</v>
      </c>
      <c r="G570" s="49">
        <f>G572+G571</f>
        <v>79710</v>
      </c>
      <c r="H570" s="172">
        <f>H572+H571</f>
        <v>74063.82</v>
      </c>
      <c r="I570" s="50">
        <f t="shared" si="31"/>
        <v>0.9291659766654122</v>
      </c>
    </row>
    <row r="571" spans="1:9" s="52" customFormat="1" ht="93" customHeight="1">
      <c r="A571" s="231"/>
      <c r="B571" s="232"/>
      <c r="C571" s="225"/>
      <c r="D571" s="173">
        <v>2910</v>
      </c>
      <c r="E571" s="36"/>
      <c r="F571" s="165" t="s">
        <v>171</v>
      </c>
      <c r="G571" s="172">
        <v>500</v>
      </c>
      <c r="H571" s="172">
        <v>21.96</v>
      </c>
      <c r="I571" s="170">
        <f t="shared" si="31"/>
        <v>0.04392</v>
      </c>
    </row>
    <row r="572" spans="1:9" s="52" customFormat="1" ht="32.25" customHeight="1">
      <c r="A572" s="231"/>
      <c r="B572" s="232"/>
      <c r="C572" s="225"/>
      <c r="D572" s="47">
        <v>4130</v>
      </c>
      <c r="E572" s="36"/>
      <c r="F572" s="195" t="s">
        <v>112</v>
      </c>
      <c r="G572" s="49">
        <v>79210</v>
      </c>
      <c r="H572" s="49">
        <v>74041.86</v>
      </c>
      <c r="I572" s="50">
        <f t="shared" si="31"/>
        <v>0.9347539452089383</v>
      </c>
    </row>
    <row r="573" spans="1:9" s="52" customFormat="1" ht="32.25" customHeight="1">
      <c r="A573" s="231"/>
      <c r="B573" s="232"/>
      <c r="C573" s="194">
        <v>85516</v>
      </c>
      <c r="D573" s="136"/>
      <c r="E573" s="36"/>
      <c r="F573" s="122" t="s">
        <v>174</v>
      </c>
      <c r="G573" s="171">
        <f>G574</f>
        <v>1216710</v>
      </c>
      <c r="H573" s="171">
        <f>H574</f>
        <v>1131026.12</v>
      </c>
      <c r="I573" s="188">
        <f t="shared" si="31"/>
        <v>0.9295774013528286</v>
      </c>
    </row>
    <row r="574" spans="1:9" s="52" customFormat="1" ht="16.5" customHeight="1">
      <c r="A574" s="231"/>
      <c r="B574" s="232"/>
      <c r="C574" s="265"/>
      <c r="D574" s="136"/>
      <c r="E574" s="36"/>
      <c r="F574" s="175" t="s">
        <v>12</v>
      </c>
      <c r="G574" s="171">
        <f>SUM(G575:G590)</f>
        <v>1216710</v>
      </c>
      <c r="H574" s="185">
        <f>SUM(H575:H590)</f>
        <v>1131026.12</v>
      </c>
      <c r="I574" s="188">
        <f t="shared" si="31"/>
        <v>0.9295774013528286</v>
      </c>
    </row>
    <row r="575" spans="1:9" s="52" customFormat="1" ht="32.25" customHeight="1">
      <c r="A575" s="231"/>
      <c r="B575" s="232"/>
      <c r="C575" s="266"/>
      <c r="D575" s="196">
        <v>3020</v>
      </c>
      <c r="E575" s="36"/>
      <c r="F575" s="197" t="s">
        <v>52</v>
      </c>
      <c r="G575" s="187">
        <v>300</v>
      </c>
      <c r="H575" s="187">
        <v>300</v>
      </c>
      <c r="I575" s="188">
        <f t="shared" si="31"/>
        <v>1</v>
      </c>
    </row>
    <row r="576" spans="1:9" s="52" customFormat="1" ht="27" customHeight="1">
      <c r="A576" s="231"/>
      <c r="B576" s="232"/>
      <c r="C576" s="266"/>
      <c r="D576" s="196">
        <v>4010</v>
      </c>
      <c r="E576" s="36"/>
      <c r="F576" s="197" t="s">
        <v>24</v>
      </c>
      <c r="G576" s="187">
        <v>704700</v>
      </c>
      <c r="H576" s="187">
        <v>685687.03</v>
      </c>
      <c r="I576" s="188">
        <f t="shared" si="31"/>
        <v>0.9730197672768555</v>
      </c>
    </row>
    <row r="577" spans="1:9" s="52" customFormat="1" ht="27" customHeight="1">
      <c r="A577" s="231"/>
      <c r="B577" s="232"/>
      <c r="C577" s="266"/>
      <c r="D577" s="196">
        <v>4040</v>
      </c>
      <c r="E577" s="36"/>
      <c r="F577" s="197" t="s">
        <v>47</v>
      </c>
      <c r="G577" s="187">
        <v>49428.95</v>
      </c>
      <c r="H577" s="187">
        <v>49428.95</v>
      </c>
      <c r="I577" s="188">
        <f t="shared" si="31"/>
        <v>1</v>
      </c>
    </row>
    <row r="578" spans="1:9" s="52" customFormat="1" ht="27" customHeight="1">
      <c r="A578" s="231"/>
      <c r="B578" s="232"/>
      <c r="C578" s="266"/>
      <c r="D578" s="196">
        <v>4110</v>
      </c>
      <c r="E578" s="36"/>
      <c r="F578" s="197" t="s">
        <v>25</v>
      </c>
      <c r="G578" s="187">
        <v>137300</v>
      </c>
      <c r="H578" s="187">
        <v>126321.13</v>
      </c>
      <c r="I578" s="188">
        <f t="shared" si="31"/>
        <v>0.9200373634377277</v>
      </c>
    </row>
    <row r="579" spans="1:9" s="52" customFormat="1" ht="32.25" customHeight="1">
      <c r="A579" s="231"/>
      <c r="B579" s="232"/>
      <c r="C579" s="266"/>
      <c r="D579" s="196">
        <v>4120</v>
      </c>
      <c r="E579" s="36"/>
      <c r="F579" s="197" t="s">
        <v>41</v>
      </c>
      <c r="G579" s="187">
        <v>14060</v>
      </c>
      <c r="H579" s="187">
        <v>11926.46</v>
      </c>
      <c r="I579" s="188">
        <f t="shared" si="31"/>
        <v>0.8482546230440967</v>
      </c>
    </row>
    <row r="580" spans="1:9" s="52" customFormat="1" ht="24.75" customHeight="1">
      <c r="A580" s="231"/>
      <c r="B580" s="232"/>
      <c r="C580" s="266"/>
      <c r="D580" s="196">
        <v>4170</v>
      </c>
      <c r="E580" s="36"/>
      <c r="F580" s="197" t="s">
        <v>28</v>
      </c>
      <c r="G580" s="187">
        <v>15000</v>
      </c>
      <c r="H580" s="187">
        <v>14886</v>
      </c>
      <c r="I580" s="188">
        <f t="shared" si="31"/>
        <v>0.9924</v>
      </c>
    </row>
    <row r="581" spans="1:9" s="52" customFormat="1" ht="26.25" customHeight="1">
      <c r="A581" s="231"/>
      <c r="B581" s="232"/>
      <c r="C581" s="266"/>
      <c r="D581" s="196">
        <v>4210</v>
      </c>
      <c r="E581" s="36"/>
      <c r="F581" s="197" t="s">
        <v>13</v>
      </c>
      <c r="G581" s="187">
        <v>87412.16</v>
      </c>
      <c r="H581" s="187">
        <v>72501.49</v>
      </c>
      <c r="I581" s="188">
        <f t="shared" si="31"/>
        <v>0.8294211011374162</v>
      </c>
    </row>
    <row r="582" spans="1:9" s="52" customFormat="1" ht="22.5" customHeight="1">
      <c r="A582" s="231"/>
      <c r="B582" s="232"/>
      <c r="C582" s="266"/>
      <c r="D582" s="196">
        <v>4220</v>
      </c>
      <c r="E582" s="36"/>
      <c r="F582" s="197" t="s">
        <v>175</v>
      </c>
      <c r="G582" s="187">
        <v>84000</v>
      </c>
      <c r="H582" s="187">
        <v>57819.92</v>
      </c>
      <c r="I582" s="188">
        <f t="shared" si="31"/>
        <v>0.6883323809523809</v>
      </c>
    </row>
    <row r="583" spans="1:9" s="52" customFormat="1" ht="22.5" customHeight="1">
      <c r="A583" s="231"/>
      <c r="B583" s="232"/>
      <c r="C583" s="266"/>
      <c r="D583" s="196">
        <v>4260</v>
      </c>
      <c r="E583" s="36"/>
      <c r="F583" s="197" t="s">
        <v>14</v>
      </c>
      <c r="G583" s="187">
        <v>38800</v>
      </c>
      <c r="H583" s="187">
        <v>32865.05</v>
      </c>
      <c r="I583" s="188">
        <f t="shared" si="31"/>
        <v>0.8470373711340207</v>
      </c>
    </row>
    <row r="584" spans="1:9" s="52" customFormat="1" ht="21" customHeight="1">
      <c r="A584" s="231"/>
      <c r="B584" s="232"/>
      <c r="C584" s="266"/>
      <c r="D584" s="196">
        <v>4270</v>
      </c>
      <c r="E584" s="36"/>
      <c r="F584" s="197" t="s">
        <v>29</v>
      </c>
      <c r="G584" s="187">
        <v>2459.84</v>
      </c>
      <c r="H584" s="187">
        <v>2459.84</v>
      </c>
      <c r="I584" s="188">
        <f t="shared" si="31"/>
        <v>1</v>
      </c>
    </row>
    <row r="585" spans="1:9" s="52" customFormat="1" ht="24" customHeight="1">
      <c r="A585" s="231"/>
      <c r="B585" s="232"/>
      <c r="C585" s="266"/>
      <c r="D585" s="196">
        <v>4280</v>
      </c>
      <c r="E585" s="36"/>
      <c r="F585" s="197" t="s">
        <v>54</v>
      </c>
      <c r="G585" s="187">
        <v>567</v>
      </c>
      <c r="H585" s="187">
        <v>567</v>
      </c>
      <c r="I585" s="188">
        <f t="shared" si="31"/>
        <v>1</v>
      </c>
    </row>
    <row r="586" spans="1:9" s="52" customFormat="1" ht="25.5" customHeight="1">
      <c r="A586" s="231"/>
      <c r="B586" s="232"/>
      <c r="C586" s="266"/>
      <c r="D586" s="196">
        <v>4300</v>
      </c>
      <c r="E586" s="36"/>
      <c r="F586" s="197" t="s">
        <v>15</v>
      </c>
      <c r="G586" s="187">
        <v>41680</v>
      </c>
      <c r="H586" s="187">
        <v>36354.4</v>
      </c>
      <c r="I586" s="188">
        <f t="shared" si="31"/>
        <v>0.8722264875239923</v>
      </c>
    </row>
    <row r="587" spans="1:9" s="52" customFormat="1" ht="23.25" customHeight="1">
      <c r="A587" s="231"/>
      <c r="B587" s="232"/>
      <c r="C587" s="266"/>
      <c r="D587" s="196">
        <v>4360</v>
      </c>
      <c r="E587" s="36"/>
      <c r="F587" s="197" t="s">
        <v>44</v>
      </c>
      <c r="G587" s="187">
        <v>3060</v>
      </c>
      <c r="H587" s="187">
        <v>2086.8</v>
      </c>
      <c r="I587" s="188">
        <f t="shared" si="31"/>
        <v>0.6819607843137255</v>
      </c>
    </row>
    <row r="588" spans="1:9" s="52" customFormat="1" ht="24" customHeight="1">
      <c r="A588" s="231"/>
      <c r="B588" s="232"/>
      <c r="C588" s="266"/>
      <c r="D588" s="196">
        <v>4430</v>
      </c>
      <c r="E588" s="36"/>
      <c r="F588" s="197" t="s">
        <v>17</v>
      </c>
      <c r="G588" s="187">
        <v>11661.86</v>
      </c>
      <c r="H588" s="187">
        <v>11661.86</v>
      </c>
      <c r="I588" s="188">
        <f t="shared" si="31"/>
        <v>1</v>
      </c>
    </row>
    <row r="589" spans="1:9" s="52" customFormat="1" ht="32.25" customHeight="1">
      <c r="A589" s="231"/>
      <c r="B589" s="232"/>
      <c r="C589" s="266"/>
      <c r="D589" s="196">
        <v>4440</v>
      </c>
      <c r="E589" s="36"/>
      <c r="F589" s="197" t="s">
        <v>58</v>
      </c>
      <c r="G589" s="187">
        <v>24990.19</v>
      </c>
      <c r="H589" s="187">
        <v>24990.19</v>
      </c>
      <c r="I589" s="188">
        <f t="shared" si="31"/>
        <v>1</v>
      </c>
    </row>
    <row r="590" spans="1:9" s="52" customFormat="1" ht="32.25" customHeight="1">
      <c r="A590" s="231"/>
      <c r="B590" s="232"/>
      <c r="C590" s="266"/>
      <c r="D590" s="196">
        <v>4700</v>
      </c>
      <c r="E590" s="36"/>
      <c r="F590" s="197" t="s">
        <v>62</v>
      </c>
      <c r="G590" s="187">
        <v>1290</v>
      </c>
      <c r="H590" s="187">
        <v>1170</v>
      </c>
      <c r="I590" s="188">
        <f t="shared" si="31"/>
        <v>0.9069767441860465</v>
      </c>
    </row>
    <row r="591" spans="1:9" s="52" customFormat="1" ht="12" customHeight="1">
      <c r="A591" s="226">
        <v>15</v>
      </c>
      <c r="B591" s="307">
        <v>900</v>
      </c>
      <c r="C591" s="261"/>
      <c r="D591" s="261"/>
      <c r="E591" s="104"/>
      <c r="F591" s="248" t="s">
        <v>165</v>
      </c>
      <c r="G591" s="244">
        <f>G593+G602+G613+G618+G621+G637+G633</f>
        <v>18152167.04</v>
      </c>
      <c r="H591" s="244">
        <f>H593+H602+H613+H618+H621+H637+H633</f>
        <v>8977181.84</v>
      </c>
      <c r="I591" s="242">
        <f>H591/G591</f>
        <v>0.4945515221525859</v>
      </c>
    </row>
    <row r="592" spans="1:9" s="52" customFormat="1" ht="12" customHeight="1">
      <c r="A592" s="226"/>
      <c r="B592" s="307"/>
      <c r="C592" s="261"/>
      <c r="D592" s="261"/>
      <c r="E592" s="104"/>
      <c r="F592" s="249"/>
      <c r="G592" s="244"/>
      <c r="H592" s="244"/>
      <c r="I592" s="242"/>
    </row>
    <row r="593" spans="1:9" s="4" customFormat="1" ht="24" customHeight="1">
      <c r="A593" s="255"/>
      <c r="B593" s="230"/>
      <c r="C593" s="131">
        <v>90001</v>
      </c>
      <c r="D593" s="125"/>
      <c r="E593" s="125"/>
      <c r="F593" s="115" t="s">
        <v>136</v>
      </c>
      <c r="G593" s="132">
        <f>G594+G600</f>
        <v>80100</v>
      </c>
      <c r="H593" s="132">
        <f>H594+H600</f>
        <v>62156.56</v>
      </c>
      <c r="I593" s="89">
        <f aca="true" t="shared" si="32" ref="I593:I612">H593/G593</f>
        <v>0.7759870162297128</v>
      </c>
    </row>
    <row r="594" spans="1:9" s="4" customFormat="1" ht="21.75" customHeight="1">
      <c r="A594" s="256"/>
      <c r="B594" s="232"/>
      <c r="C594" s="224"/>
      <c r="D594" s="47"/>
      <c r="E594" s="47"/>
      <c r="F594" s="32" t="s">
        <v>12</v>
      </c>
      <c r="G594" s="23">
        <f>SUM(G595:G599)</f>
        <v>34100</v>
      </c>
      <c r="H594" s="23">
        <f>SUM(H595:H599)</f>
        <v>16156.56</v>
      </c>
      <c r="I594" s="50">
        <f t="shared" si="32"/>
        <v>0.47379941348973603</v>
      </c>
    </row>
    <row r="595" spans="1:9" s="4" customFormat="1" ht="22.5" customHeight="1">
      <c r="A595" s="256"/>
      <c r="B595" s="232"/>
      <c r="C595" s="224"/>
      <c r="D595" s="17">
        <v>4110</v>
      </c>
      <c r="E595" s="14"/>
      <c r="F595" s="32" t="s">
        <v>25</v>
      </c>
      <c r="G595" s="21">
        <v>2800</v>
      </c>
      <c r="H595" s="21">
        <v>1641.6</v>
      </c>
      <c r="I595" s="26">
        <f t="shared" si="32"/>
        <v>0.5862857142857143</v>
      </c>
    </row>
    <row r="596" spans="1:9" s="4" customFormat="1" ht="21.75" customHeight="1">
      <c r="A596" s="256"/>
      <c r="B596" s="232"/>
      <c r="C596" s="224"/>
      <c r="D596" s="17">
        <v>4170</v>
      </c>
      <c r="E596" s="31"/>
      <c r="F596" s="68" t="s">
        <v>28</v>
      </c>
      <c r="G596" s="21">
        <v>15800</v>
      </c>
      <c r="H596" s="21">
        <v>14400</v>
      </c>
      <c r="I596" s="26">
        <f t="shared" si="32"/>
        <v>0.9113924050632911</v>
      </c>
    </row>
    <row r="597" spans="1:9" s="4" customFormat="1" ht="21" customHeight="1">
      <c r="A597" s="256"/>
      <c r="B597" s="232"/>
      <c r="C597" s="224"/>
      <c r="D597" s="17">
        <v>4210</v>
      </c>
      <c r="E597" s="31"/>
      <c r="F597" s="68" t="s">
        <v>13</v>
      </c>
      <c r="G597" s="21">
        <v>500</v>
      </c>
      <c r="H597" s="21">
        <v>114.96</v>
      </c>
      <c r="I597" s="26">
        <f t="shared" si="32"/>
        <v>0.22991999999999999</v>
      </c>
    </row>
    <row r="598" spans="1:9" s="4" customFormat="1" ht="23.25" customHeight="1">
      <c r="A598" s="256"/>
      <c r="B598" s="232"/>
      <c r="C598" s="224"/>
      <c r="D598" s="14">
        <v>4300</v>
      </c>
      <c r="E598" s="20"/>
      <c r="F598" s="68" t="s">
        <v>15</v>
      </c>
      <c r="G598" s="21">
        <v>7000</v>
      </c>
      <c r="H598" s="21">
        <v>0</v>
      </c>
      <c r="I598" s="26">
        <f t="shared" si="32"/>
        <v>0</v>
      </c>
    </row>
    <row r="599" spans="1:9" s="4" customFormat="1" ht="32.25" customHeight="1">
      <c r="A599" s="256"/>
      <c r="B599" s="232"/>
      <c r="C599" s="224"/>
      <c r="D599" s="14">
        <v>4390</v>
      </c>
      <c r="E599" s="20"/>
      <c r="F599" s="68" t="s">
        <v>137</v>
      </c>
      <c r="G599" s="21">
        <v>8000</v>
      </c>
      <c r="H599" s="21">
        <v>0</v>
      </c>
      <c r="I599" s="26">
        <f t="shared" si="32"/>
        <v>0</v>
      </c>
    </row>
    <row r="600" spans="1:9" s="4" customFormat="1" ht="16.5" customHeight="1">
      <c r="A600" s="256"/>
      <c r="B600" s="232"/>
      <c r="C600" s="214"/>
      <c r="D600" s="14"/>
      <c r="E600" s="65"/>
      <c r="F600" s="68" t="s">
        <v>76</v>
      </c>
      <c r="G600" s="21">
        <f>G601</f>
        <v>46000</v>
      </c>
      <c r="H600" s="21">
        <f>H601</f>
        <v>46000</v>
      </c>
      <c r="I600" s="219">
        <f t="shared" si="32"/>
        <v>1</v>
      </c>
    </row>
    <row r="601" spans="1:9" s="4" customFormat="1" ht="32.25" customHeight="1">
      <c r="A601" s="256"/>
      <c r="B601" s="232"/>
      <c r="C601" s="214"/>
      <c r="D601" s="14">
        <v>6060</v>
      </c>
      <c r="E601" s="65"/>
      <c r="F601" s="221" t="s">
        <v>38</v>
      </c>
      <c r="G601" s="21">
        <v>46000</v>
      </c>
      <c r="H601" s="21">
        <v>46000</v>
      </c>
      <c r="I601" s="219">
        <f t="shared" si="32"/>
        <v>1</v>
      </c>
    </row>
    <row r="602" spans="1:9" s="4" customFormat="1" ht="24.75" customHeight="1">
      <c r="A602" s="256"/>
      <c r="B602" s="232"/>
      <c r="C602" s="131">
        <v>90002</v>
      </c>
      <c r="D602" s="125"/>
      <c r="E602" s="126"/>
      <c r="F602" s="118" t="s">
        <v>138</v>
      </c>
      <c r="G602" s="132">
        <f>G603</f>
        <v>5850018</v>
      </c>
      <c r="H602" s="132">
        <f>H603</f>
        <v>5640452.69</v>
      </c>
      <c r="I602" s="89">
        <f t="shared" si="32"/>
        <v>0.9641769803101461</v>
      </c>
    </row>
    <row r="603" spans="1:9" s="4" customFormat="1" ht="24" customHeight="1">
      <c r="A603" s="256"/>
      <c r="B603" s="232"/>
      <c r="C603" s="263"/>
      <c r="D603" s="47"/>
      <c r="E603" s="20"/>
      <c r="F603" s="32" t="s">
        <v>12</v>
      </c>
      <c r="G603" s="23">
        <f>SUM(G604:G612)</f>
        <v>5850018</v>
      </c>
      <c r="H603" s="23">
        <f>SUM(H604:H612)</f>
        <v>5640452.69</v>
      </c>
      <c r="I603" s="50">
        <f t="shared" si="32"/>
        <v>0.9641769803101461</v>
      </c>
    </row>
    <row r="604" spans="1:9" s="4" customFormat="1" ht="25.5" customHeight="1">
      <c r="A604" s="256"/>
      <c r="B604" s="232"/>
      <c r="C604" s="264"/>
      <c r="D604" s="17">
        <v>4010</v>
      </c>
      <c r="E604" s="31"/>
      <c r="F604" s="32" t="s">
        <v>24</v>
      </c>
      <c r="G604" s="21">
        <v>239725</v>
      </c>
      <c r="H604" s="21">
        <v>239724.05</v>
      </c>
      <c r="I604" s="219">
        <f t="shared" si="32"/>
        <v>0.9999960371258734</v>
      </c>
    </row>
    <row r="605" spans="1:9" s="4" customFormat="1" ht="33" customHeight="1">
      <c r="A605" s="256"/>
      <c r="B605" s="232"/>
      <c r="C605" s="264"/>
      <c r="D605" s="37">
        <v>4100</v>
      </c>
      <c r="E605" s="31"/>
      <c r="F605" s="32" t="s">
        <v>139</v>
      </c>
      <c r="G605" s="21">
        <v>65355</v>
      </c>
      <c r="H605" s="21">
        <v>64347.62</v>
      </c>
      <c r="I605" s="26">
        <f t="shared" si="32"/>
        <v>0.9845860301430649</v>
      </c>
    </row>
    <row r="606" spans="1:9" s="4" customFormat="1" ht="27.75" customHeight="1">
      <c r="A606" s="256"/>
      <c r="B606" s="232"/>
      <c r="C606" s="264"/>
      <c r="D606" s="17">
        <v>4110</v>
      </c>
      <c r="E606" s="31"/>
      <c r="F606" s="32" t="s">
        <v>25</v>
      </c>
      <c r="G606" s="21">
        <v>45944</v>
      </c>
      <c r="H606" s="21">
        <v>45879.35</v>
      </c>
      <c r="I606" s="26">
        <f t="shared" si="32"/>
        <v>0.9985928521678565</v>
      </c>
    </row>
    <row r="607" spans="1:9" s="4" customFormat="1" ht="26.25" customHeight="1">
      <c r="A607" s="256"/>
      <c r="B607" s="232"/>
      <c r="C607" s="264"/>
      <c r="D607" s="17">
        <v>4120</v>
      </c>
      <c r="E607" s="31"/>
      <c r="F607" s="90" t="s">
        <v>41</v>
      </c>
      <c r="G607" s="21">
        <v>6113</v>
      </c>
      <c r="H607" s="21">
        <v>6112.14</v>
      </c>
      <c r="I607" s="26">
        <f t="shared" si="32"/>
        <v>0.9998593162113529</v>
      </c>
    </row>
    <row r="608" spans="1:9" s="4" customFormat="1" ht="30.75" customHeight="1">
      <c r="A608" s="256"/>
      <c r="B608" s="232"/>
      <c r="C608" s="264"/>
      <c r="D608" s="17">
        <v>4170</v>
      </c>
      <c r="E608" s="31"/>
      <c r="F608" s="32" t="s">
        <v>28</v>
      </c>
      <c r="G608" s="21">
        <v>32700</v>
      </c>
      <c r="H608" s="21">
        <v>32455</v>
      </c>
      <c r="I608" s="26">
        <f t="shared" si="32"/>
        <v>0.9925076452599388</v>
      </c>
    </row>
    <row r="609" spans="1:9" s="4" customFormat="1" ht="23.25" customHeight="1">
      <c r="A609" s="256"/>
      <c r="B609" s="232"/>
      <c r="C609" s="264"/>
      <c r="D609" s="17">
        <v>4210</v>
      </c>
      <c r="E609" s="31"/>
      <c r="F609" s="68" t="s">
        <v>13</v>
      </c>
      <c r="G609" s="21">
        <v>13014</v>
      </c>
      <c r="H609" s="21">
        <v>12902.29</v>
      </c>
      <c r="I609" s="26">
        <f t="shared" si="32"/>
        <v>0.9914161672045491</v>
      </c>
    </row>
    <row r="610" spans="1:9" s="4" customFormat="1" ht="25.5" customHeight="1">
      <c r="A610" s="256"/>
      <c r="B610" s="232"/>
      <c r="C610" s="264"/>
      <c r="D610" s="14">
        <v>4300</v>
      </c>
      <c r="E610" s="20"/>
      <c r="F610" s="68" t="s">
        <v>15</v>
      </c>
      <c r="G610" s="23">
        <v>5446167</v>
      </c>
      <c r="H610" s="23">
        <v>5238439.99</v>
      </c>
      <c r="I610" s="26">
        <f t="shared" si="32"/>
        <v>0.961858127009326</v>
      </c>
    </row>
    <row r="611" spans="1:9" s="4" customFormat="1" ht="25.5" customHeight="1">
      <c r="A611" s="256"/>
      <c r="B611" s="232"/>
      <c r="C611" s="264"/>
      <c r="D611" s="14">
        <v>4610</v>
      </c>
      <c r="E611" s="65"/>
      <c r="F611" s="68" t="s">
        <v>61</v>
      </c>
      <c r="G611" s="23">
        <v>500</v>
      </c>
      <c r="H611" s="23">
        <v>455.52</v>
      </c>
      <c r="I611" s="188">
        <f t="shared" si="32"/>
        <v>0.91104</v>
      </c>
    </row>
    <row r="612" spans="1:9" s="4" customFormat="1" ht="25.5" customHeight="1">
      <c r="A612" s="256"/>
      <c r="B612" s="232"/>
      <c r="C612" s="264"/>
      <c r="D612" s="14">
        <v>4710</v>
      </c>
      <c r="E612" s="65"/>
      <c r="F612" s="68" t="s">
        <v>170</v>
      </c>
      <c r="G612" s="23">
        <v>500</v>
      </c>
      <c r="H612" s="23">
        <v>136.73</v>
      </c>
      <c r="I612" s="188">
        <f t="shared" si="32"/>
        <v>0.27346</v>
      </c>
    </row>
    <row r="613" spans="1:9" s="4" customFormat="1" ht="24" customHeight="1">
      <c r="A613" s="256"/>
      <c r="B613" s="232"/>
      <c r="C613" s="131">
        <v>90003</v>
      </c>
      <c r="D613" s="125"/>
      <c r="E613" s="125"/>
      <c r="F613" s="118" t="s">
        <v>140</v>
      </c>
      <c r="G613" s="132">
        <f>G616+G614</f>
        <v>79994</v>
      </c>
      <c r="H613" s="132">
        <f>H616+H614</f>
        <v>42060.06</v>
      </c>
      <c r="I613" s="89">
        <f aca="true" t="shared" si="33" ref="I613:I627">H613/G613</f>
        <v>0.5257901842638197</v>
      </c>
    </row>
    <row r="614" spans="1:9" s="4" customFormat="1" ht="22.5" customHeight="1">
      <c r="A614" s="256"/>
      <c r="B614" s="232"/>
      <c r="C614" s="225"/>
      <c r="D614" s="47"/>
      <c r="E614" s="47"/>
      <c r="F614" s="32" t="s">
        <v>12</v>
      </c>
      <c r="G614" s="23">
        <f>SUM(G615:G615)</f>
        <v>54994</v>
      </c>
      <c r="H614" s="23">
        <f>SUM(H615:H615)</f>
        <v>42060.06</v>
      </c>
      <c r="I614" s="50">
        <f t="shared" si="33"/>
        <v>0.7648117976506528</v>
      </c>
    </row>
    <row r="615" spans="1:9" s="4" customFormat="1" ht="24.75" customHeight="1">
      <c r="A615" s="256"/>
      <c r="B615" s="232"/>
      <c r="C615" s="225"/>
      <c r="D615" s="47">
        <v>4300</v>
      </c>
      <c r="E615" s="20"/>
      <c r="F615" s="32" t="s">
        <v>15</v>
      </c>
      <c r="G615" s="23">
        <v>54994</v>
      </c>
      <c r="H615" s="23">
        <v>42060.06</v>
      </c>
      <c r="I615" s="50">
        <f t="shared" si="33"/>
        <v>0.7648117976506528</v>
      </c>
    </row>
    <row r="616" spans="1:9" s="4" customFormat="1" ht="24.75" customHeight="1">
      <c r="A616" s="256"/>
      <c r="B616" s="232"/>
      <c r="C616" s="215"/>
      <c r="D616" s="220"/>
      <c r="E616" s="65" t="s">
        <v>190</v>
      </c>
      <c r="F616" s="221" t="s">
        <v>19</v>
      </c>
      <c r="G616" s="23">
        <f>G617</f>
        <v>25000</v>
      </c>
      <c r="H616" s="23">
        <f>H617</f>
        <v>0</v>
      </c>
      <c r="I616" s="219">
        <f t="shared" si="33"/>
        <v>0</v>
      </c>
    </row>
    <row r="617" spans="1:9" s="4" customFormat="1" ht="24.75" customHeight="1">
      <c r="A617" s="256"/>
      <c r="B617" s="232"/>
      <c r="C617" s="215"/>
      <c r="D617" s="220">
        <v>6060</v>
      </c>
      <c r="E617" s="65"/>
      <c r="F617" s="221" t="s">
        <v>78</v>
      </c>
      <c r="G617" s="23">
        <v>25000</v>
      </c>
      <c r="H617" s="23">
        <v>0</v>
      </c>
      <c r="I617" s="219">
        <f t="shared" si="33"/>
        <v>0</v>
      </c>
    </row>
    <row r="618" spans="1:9" s="2" customFormat="1" ht="21.75" customHeight="1">
      <c r="A618" s="256"/>
      <c r="B618" s="232"/>
      <c r="C618" s="131">
        <v>90006</v>
      </c>
      <c r="D618" s="125"/>
      <c r="E618" s="126"/>
      <c r="F618" s="118" t="s">
        <v>141</v>
      </c>
      <c r="G618" s="88">
        <f>G619</f>
        <v>2000</v>
      </c>
      <c r="H618" s="88">
        <f>H619</f>
        <v>1994.24</v>
      </c>
      <c r="I618" s="89">
        <f t="shared" si="33"/>
        <v>0.99712</v>
      </c>
    </row>
    <row r="619" spans="1:9" s="2" customFormat="1" ht="19.5" customHeight="1">
      <c r="A619" s="256"/>
      <c r="B619" s="232"/>
      <c r="C619" s="225"/>
      <c r="D619" s="47"/>
      <c r="E619" s="20"/>
      <c r="F619" s="32" t="s">
        <v>12</v>
      </c>
      <c r="G619" s="49">
        <f>G620</f>
        <v>2000</v>
      </c>
      <c r="H619" s="49">
        <f>H620</f>
        <v>1994.24</v>
      </c>
      <c r="I619" s="50">
        <f t="shared" si="33"/>
        <v>0.99712</v>
      </c>
    </row>
    <row r="620" spans="1:9" s="2" customFormat="1" ht="21" customHeight="1">
      <c r="A620" s="256"/>
      <c r="B620" s="232"/>
      <c r="C620" s="225"/>
      <c r="D620" s="47">
        <v>4300</v>
      </c>
      <c r="E620" s="20"/>
      <c r="F620" s="32" t="s">
        <v>15</v>
      </c>
      <c r="G620" s="49">
        <v>2000</v>
      </c>
      <c r="H620" s="49">
        <v>1994.24</v>
      </c>
      <c r="I620" s="50">
        <f t="shared" si="33"/>
        <v>0.99712</v>
      </c>
    </row>
    <row r="621" spans="1:9" s="52" customFormat="1" ht="21" customHeight="1">
      <c r="A621" s="256"/>
      <c r="B621" s="232"/>
      <c r="C621" s="127">
        <v>90015</v>
      </c>
      <c r="D621" s="125"/>
      <c r="E621" s="125"/>
      <c r="F621" s="118" t="s">
        <v>142</v>
      </c>
      <c r="G621" s="88">
        <f>G622+G628</f>
        <v>4526834.24</v>
      </c>
      <c r="H621" s="88">
        <f>H622+H628</f>
        <v>1105709.23</v>
      </c>
      <c r="I621" s="89">
        <f t="shared" si="33"/>
        <v>0.2442566198315227</v>
      </c>
    </row>
    <row r="622" spans="1:9" s="2" customFormat="1" ht="27" customHeight="1">
      <c r="A622" s="256"/>
      <c r="B622" s="232"/>
      <c r="C622" s="225"/>
      <c r="D622" s="47"/>
      <c r="E622" s="47"/>
      <c r="F622" s="32" t="s">
        <v>12</v>
      </c>
      <c r="G622" s="49">
        <f>SUM(G623:G627)</f>
        <v>1219017</v>
      </c>
      <c r="H622" s="49">
        <f>SUM(H623:H627)</f>
        <v>784465.39</v>
      </c>
      <c r="I622" s="50">
        <f t="shared" si="33"/>
        <v>0.6435229287204363</v>
      </c>
    </row>
    <row r="623" spans="1:9" s="2" customFormat="1" ht="18.75" customHeight="1">
      <c r="A623" s="256"/>
      <c r="B623" s="232"/>
      <c r="C623" s="225"/>
      <c r="D623" s="14">
        <v>4210</v>
      </c>
      <c r="E623" s="20"/>
      <c r="F623" s="68" t="s">
        <v>13</v>
      </c>
      <c r="G623" s="15">
        <v>40400</v>
      </c>
      <c r="H623" s="15">
        <v>29618.98</v>
      </c>
      <c r="I623" s="26">
        <f t="shared" si="33"/>
        <v>0.7331430693069306</v>
      </c>
    </row>
    <row r="624" spans="1:9" s="2" customFormat="1" ht="25.5" customHeight="1">
      <c r="A624" s="256"/>
      <c r="B624" s="232"/>
      <c r="C624" s="225"/>
      <c r="D624" s="17">
        <v>4260</v>
      </c>
      <c r="E624" s="20"/>
      <c r="F624" s="32" t="s">
        <v>14</v>
      </c>
      <c r="G624" s="15">
        <v>939664</v>
      </c>
      <c r="H624" s="15">
        <v>539170.67</v>
      </c>
      <c r="I624" s="26">
        <f t="shared" si="33"/>
        <v>0.5737909188816428</v>
      </c>
    </row>
    <row r="625" spans="1:9" s="2" customFormat="1" ht="23.25" customHeight="1">
      <c r="A625" s="256"/>
      <c r="B625" s="232"/>
      <c r="C625" s="225"/>
      <c r="D625" s="17">
        <v>4270</v>
      </c>
      <c r="E625" s="20"/>
      <c r="F625" s="32" t="s">
        <v>29</v>
      </c>
      <c r="G625" s="15">
        <v>133778</v>
      </c>
      <c r="H625" s="15">
        <v>119598.4</v>
      </c>
      <c r="I625" s="26">
        <f t="shared" si="33"/>
        <v>0.894006488361315</v>
      </c>
    </row>
    <row r="626" spans="1:9" s="2" customFormat="1" ht="20.25" customHeight="1">
      <c r="A626" s="256"/>
      <c r="B626" s="232"/>
      <c r="C626" s="225"/>
      <c r="D626" s="17">
        <v>4300</v>
      </c>
      <c r="E626" s="20"/>
      <c r="F626" s="32" t="s">
        <v>15</v>
      </c>
      <c r="G626" s="15">
        <v>104175</v>
      </c>
      <c r="H626" s="15">
        <v>96032.65</v>
      </c>
      <c r="I626" s="26">
        <f t="shared" si="33"/>
        <v>0.921839692824574</v>
      </c>
    </row>
    <row r="627" spans="1:9" s="2" customFormat="1" ht="21.75" customHeight="1">
      <c r="A627" s="256"/>
      <c r="B627" s="232"/>
      <c r="C627" s="225"/>
      <c r="D627" s="17">
        <v>4430</v>
      </c>
      <c r="E627" s="20"/>
      <c r="F627" s="68" t="s">
        <v>17</v>
      </c>
      <c r="G627" s="15">
        <v>1000</v>
      </c>
      <c r="H627" s="15">
        <v>44.69</v>
      </c>
      <c r="I627" s="26">
        <f t="shared" si="33"/>
        <v>0.04469</v>
      </c>
    </row>
    <row r="628" spans="1:9" s="2" customFormat="1" ht="23.25" customHeight="1">
      <c r="A628" s="256"/>
      <c r="B628" s="232"/>
      <c r="C628" s="225"/>
      <c r="D628" s="47"/>
      <c r="E628" s="20">
        <v>6050</v>
      </c>
      <c r="F628" s="32" t="s">
        <v>143</v>
      </c>
      <c r="G628" s="49">
        <f>SUM(G629:G632)</f>
        <v>3307817.24</v>
      </c>
      <c r="H628" s="63">
        <f>SUM(H629:H632)</f>
        <v>321243.83999999997</v>
      </c>
      <c r="I628" s="50">
        <f aca="true" t="shared" si="34" ref="I628:I678">H628/G628</f>
        <v>0.09711656258252041</v>
      </c>
    </row>
    <row r="629" spans="1:9" s="2" customFormat="1" ht="30" customHeight="1">
      <c r="A629" s="256"/>
      <c r="B629" s="232"/>
      <c r="C629" s="225"/>
      <c r="D629" s="47">
        <v>6050</v>
      </c>
      <c r="E629" s="20">
        <v>6050</v>
      </c>
      <c r="F629" s="32" t="s">
        <v>20</v>
      </c>
      <c r="G629" s="63">
        <v>152229.24</v>
      </c>
      <c r="H629" s="63">
        <v>138229.21</v>
      </c>
      <c r="I629" s="50">
        <f t="shared" si="34"/>
        <v>0.9080332398690291</v>
      </c>
    </row>
    <row r="630" spans="1:9" s="2" customFormat="1" ht="26.25" customHeight="1">
      <c r="A630" s="256"/>
      <c r="B630" s="232"/>
      <c r="C630" s="225"/>
      <c r="D630" s="47">
        <v>6057</v>
      </c>
      <c r="E630" s="20"/>
      <c r="F630" s="32" t="s">
        <v>20</v>
      </c>
      <c r="G630" s="63">
        <v>2041368.3</v>
      </c>
      <c r="H630" s="49">
        <v>100490.61</v>
      </c>
      <c r="I630" s="50">
        <f t="shared" si="34"/>
        <v>0.04922708459811</v>
      </c>
    </row>
    <row r="631" spans="1:9" s="2" customFormat="1" ht="26.25" customHeight="1">
      <c r="A631" s="256"/>
      <c r="B631" s="232"/>
      <c r="C631" s="225"/>
      <c r="D631" s="184">
        <v>6059</v>
      </c>
      <c r="E631" s="65"/>
      <c r="F631" s="182" t="s">
        <v>20</v>
      </c>
      <c r="G631" s="187">
        <v>1089219.7</v>
      </c>
      <c r="H631" s="187">
        <v>57524.03</v>
      </c>
      <c r="I631" s="188">
        <f>H631/G631</f>
        <v>0.05281214616298255</v>
      </c>
    </row>
    <row r="632" spans="1:9" s="2" customFormat="1" ht="28.5" customHeight="1">
      <c r="A632" s="256"/>
      <c r="B632" s="232"/>
      <c r="C632" s="225"/>
      <c r="D632" s="47">
        <v>6060</v>
      </c>
      <c r="E632" s="20"/>
      <c r="F632" s="32" t="s">
        <v>38</v>
      </c>
      <c r="G632" s="49">
        <v>25000</v>
      </c>
      <c r="H632" s="49">
        <v>24999.99</v>
      </c>
      <c r="I632" s="50">
        <f t="shared" si="34"/>
        <v>0.9999996000000001</v>
      </c>
    </row>
    <row r="633" spans="1:9" s="2" customFormat="1" ht="28.5" customHeight="1">
      <c r="A633" s="256"/>
      <c r="B633" s="232"/>
      <c r="C633" s="131">
        <v>90017</v>
      </c>
      <c r="D633" s="184"/>
      <c r="E633" s="65"/>
      <c r="F633" s="83" t="s">
        <v>180</v>
      </c>
      <c r="G633" s="187">
        <f>G634</f>
        <v>576500</v>
      </c>
      <c r="H633" s="217">
        <f>H634</f>
        <v>489293.89</v>
      </c>
      <c r="I633" s="188">
        <f t="shared" si="34"/>
        <v>0.8487318126626193</v>
      </c>
    </row>
    <row r="634" spans="1:9" s="2" customFormat="1" ht="28.5" customHeight="1">
      <c r="A634" s="256"/>
      <c r="B634" s="232"/>
      <c r="C634" s="131"/>
      <c r="D634" s="220"/>
      <c r="E634" s="204"/>
      <c r="F634" s="190" t="s">
        <v>19</v>
      </c>
      <c r="G634" s="199">
        <f>SUM(G635:G636)</f>
        <v>576500</v>
      </c>
      <c r="H634" s="199">
        <f>SUM(H635:H636)</f>
        <v>489293.89</v>
      </c>
      <c r="I634" s="219">
        <f t="shared" si="34"/>
        <v>0.8487318126626193</v>
      </c>
    </row>
    <row r="635" spans="1:9" s="2" customFormat="1" ht="28.5" customHeight="1">
      <c r="A635" s="256"/>
      <c r="B635" s="232"/>
      <c r="C635" s="131"/>
      <c r="D635" s="220">
        <v>6060</v>
      </c>
      <c r="E635" s="204"/>
      <c r="F635" s="221" t="s">
        <v>38</v>
      </c>
      <c r="G635" s="199">
        <v>386500</v>
      </c>
      <c r="H635" s="217">
        <v>328744.48</v>
      </c>
      <c r="I635" s="219">
        <f t="shared" si="34"/>
        <v>0.8505678654592497</v>
      </c>
    </row>
    <row r="636" spans="1:9" s="2" customFormat="1" ht="88.5" customHeight="1">
      <c r="A636" s="256"/>
      <c r="B636" s="232"/>
      <c r="C636" s="131"/>
      <c r="D636" s="184">
        <v>6210</v>
      </c>
      <c r="E636" s="204"/>
      <c r="F636" s="190" t="s">
        <v>181</v>
      </c>
      <c r="G636" s="199">
        <v>190000</v>
      </c>
      <c r="H636" s="187">
        <v>160549.41</v>
      </c>
      <c r="I636" s="188">
        <f t="shared" si="34"/>
        <v>0.8449968947368421</v>
      </c>
    </row>
    <row r="637" spans="1:9" s="2" customFormat="1" ht="21" customHeight="1">
      <c r="A637" s="256"/>
      <c r="B637" s="232"/>
      <c r="C637" s="131">
        <v>90095</v>
      </c>
      <c r="D637" s="125"/>
      <c r="E637" s="126"/>
      <c r="F637" s="83" t="s">
        <v>23</v>
      </c>
      <c r="G637" s="88">
        <f>G638+G651</f>
        <v>7036720.799999999</v>
      </c>
      <c r="H637" s="88">
        <f>H638+H651</f>
        <v>1635515.1699999997</v>
      </c>
      <c r="I637" s="89">
        <f t="shared" si="34"/>
        <v>0.23242575860051176</v>
      </c>
    </row>
    <row r="638" spans="1:9" s="2" customFormat="1" ht="18" customHeight="1">
      <c r="A638" s="256"/>
      <c r="B638" s="232"/>
      <c r="C638" s="224"/>
      <c r="D638" s="47"/>
      <c r="E638" s="20"/>
      <c r="F638" s="32" t="s">
        <v>12</v>
      </c>
      <c r="G638" s="49">
        <f>SUM(G639:G650)</f>
        <v>1471540.94</v>
      </c>
      <c r="H638" s="187">
        <f>SUM(H639:H650)</f>
        <v>1420652.9799999997</v>
      </c>
      <c r="I638" s="50">
        <f t="shared" si="34"/>
        <v>0.9654185903927347</v>
      </c>
    </row>
    <row r="639" spans="1:9" s="2" customFormat="1" ht="84" customHeight="1">
      <c r="A639" s="256"/>
      <c r="B639" s="232"/>
      <c r="C639" s="224"/>
      <c r="D639" s="184">
        <v>2830</v>
      </c>
      <c r="E639" s="65"/>
      <c r="F639" s="182" t="s">
        <v>74</v>
      </c>
      <c r="G639" s="187">
        <v>5000</v>
      </c>
      <c r="H639" s="187">
        <v>5000</v>
      </c>
      <c r="I639" s="188">
        <f t="shared" si="34"/>
        <v>1</v>
      </c>
    </row>
    <row r="640" spans="1:9" s="2" customFormat="1" ht="21.75" customHeight="1">
      <c r="A640" s="256"/>
      <c r="B640" s="232"/>
      <c r="C640" s="224"/>
      <c r="D640" s="17">
        <v>4110</v>
      </c>
      <c r="E640" s="20"/>
      <c r="F640" s="32" t="s">
        <v>25</v>
      </c>
      <c r="G640" s="15">
        <v>750</v>
      </c>
      <c r="H640" s="15">
        <v>342.62</v>
      </c>
      <c r="I640" s="26">
        <f t="shared" si="34"/>
        <v>0.45682666666666666</v>
      </c>
    </row>
    <row r="641" spans="1:9" s="2" customFormat="1" ht="32.25" customHeight="1">
      <c r="A641" s="256"/>
      <c r="B641" s="232"/>
      <c r="C641" s="224"/>
      <c r="D641" s="17">
        <v>4120</v>
      </c>
      <c r="E641" s="20"/>
      <c r="F641" s="90" t="s">
        <v>41</v>
      </c>
      <c r="G641" s="15">
        <v>200</v>
      </c>
      <c r="H641" s="15">
        <v>0</v>
      </c>
      <c r="I641" s="26">
        <f t="shared" si="34"/>
        <v>0</v>
      </c>
    </row>
    <row r="642" spans="1:9" s="2" customFormat="1" ht="20.25" customHeight="1">
      <c r="A642" s="256"/>
      <c r="B642" s="232"/>
      <c r="C642" s="224"/>
      <c r="D642" s="17">
        <v>4170</v>
      </c>
      <c r="E642" s="20"/>
      <c r="F642" s="68" t="s">
        <v>28</v>
      </c>
      <c r="G642" s="15">
        <v>2372</v>
      </c>
      <c r="H642" s="15">
        <v>2003.62</v>
      </c>
      <c r="I642" s="26">
        <f t="shared" si="34"/>
        <v>0.8446964586846543</v>
      </c>
    </row>
    <row r="643" spans="1:9" s="2" customFormat="1" ht="19.5" customHeight="1">
      <c r="A643" s="256"/>
      <c r="B643" s="232"/>
      <c r="C643" s="224"/>
      <c r="D643" s="14">
        <v>4210</v>
      </c>
      <c r="E643" s="20"/>
      <c r="F643" s="32" t="s">
        <v>13</v>
      </c>
      <c r="G643" s="15">
        <v>17703.01</v>
      </c>
      <c r="H643" s="15">
        <v>15241.2</v>
      </c>
      <c r="I643" s="26">
        <f t="shared" si="34"/>
        <v>0.8609383376047351</v>
      </c>
    </row>
    <row r="644" spans="1:9" s="2" customFormat="1" ht="22.5" customHeight="1">
      <c r="A644" s="256"/>
      <c r="B644" s="232"/>
      <c r="C644" s="224"/>
      <c r="D644" s="14">
        <v>4260</v>
      </c>
      <c r="E644" s="20"/>
      <c r="F644" s="32" t="s">
        <v>14</v>
      </c>
      <c r="G644" s="15">
        <v>31747</v>
      </c>
      <c r="H644" s="15">
        <v>18287</v>
      </c>
      <c r="I644" s="26">
        <f t="shared" si="34"/>
        <v>0.5760229313005953</v>
      </c>
    </row>
    <row r="645" spans="1:9" s="2" customFormat="1" ht="18" customHeight="1">
      <c r="A645" s="256"/>
      <c r="B645" s="232"/>
      <c r="C645" s="224"/>
      <c r="D645" s="17">
        <v>4270</v>
      </c>
      <c r="E645" s="20"/>
      <c r="F645" s="32" t="s">
        <v>29</v>
      </c>
      <c r="G645" s="15">
        <v>38364</v>
      </c>
      <c r="H645" s="15">
        <v>19103.7</v>
      </c>
      <c r="I645" s="26">
        <f t="shared" si="34"/>
        <v>0.4979590240850798</v>
      </c>
    </row>
    <row r="646" spans="1:9" s="2" customFormat="1" ht="21.75" customHeight="1">
      <c r="A646" s="256"/>
      <c r="B646" s="232"/>
      <c r="C646" s="224"/>
      <c r="D646" s="14">
        <v>4300</v>
      </c>
      <c r="E646" s="20"/>
      <c r="F646" s="32" t="s">
        <v>15</v>
      </c>
      <c r="G646" s="16">
        <v>1178085.03</v>
      </c>
      <c r="H646" s="16">
        <v>1166141.14</v>
      </c>
      <c r="I646" s="26">
        <f t="shared" si="34"/>
        <v>0.9898616061694628</v>
      </c>
    </row>
    <row r="647" spans="1:9" s="2" customFormat="1" ht="16.5" customHeight="1">
      <c r="A647" s="256"/>
      <c r="B647" s="232"/>
      <c r="C647" s="224"/>
      <c r="D647" s="14">
        <v>4430</v>
      </c>
      <c r="E647" s="20"/>
      <c r="F647" s="68" t="s">
        <v>17</v>
      </c>
      <c r="G647" s="16">
        <v>48578</v>
      </c>
      <c r="H647" s="16">
        <v>46403.8</v>
      </c>
      <c r="I647" s="26">
        <f t="shared" si="34"/>
        <v>0.9552431141669069</v>
      </c>
    </row>
    <row r="648" spans="1:9" s="2" customFormat="1" ht="16.5" customHeight="1">
      <c r="A648" s="256"/>
      <c r="B648" s="232"/>
      <c r="C648" s="224"/>
      <c r="D648" s="14">
        <v>4530</v>
      </c>
      <c r="E648" s="20"/>
      <c r="F648" s="68" t="s">
        <v>60</v>
      </c>
      <c r="G648" s="16">
        <v>113691.9</v>
      </c>
      <c r="H648" s="16">
        <v>113691.9</v>
      </c>
      <c r="I648" s="26">
        <f t="shared" si="34"/>
        <v>1</v>
      </c>
    </row>
    <row r="649" spans="1:9" s="2" customFormat="1" ht="20.25" customHeight="1">
      <c r="A649" s="256"/>
      <c r="B649" s="232"/>
      <c r="C649" s="224"/>
      <c r="D649" s="14">
        <v>4580</v>
      </c>
      <c r="E649" s="20"/>
      <c r="F649" s="68" t="s">
        <v>92</v>
      </c>
      <c r="G649" s="16">
        <v>35000</v>
      </c>
      <c r="H649" s="16">
        <v>34438</v>
      </c>
      <c r="I649" s="26">
        <f t="shared" si="34"/>
        <v>0.9839428571428571</v>
      </c>
    </row>
    <row r="650" spans="1:9" s="2" customFormat="1" ht="27.75" customHeight="1">
      <c r="A650" s="256"/>
      <c r="B650" s="232"/>
      <c r="C650" s="224"/>
      <c r="D650" s="14">
        <v>4710</v>
      </c>
      <c r="E650" s="65"/>
      <c r="F650" s="182" t="s">
        <v>170</v>
      </c>
      <c r="G650" s="16">
        <v>50</v>
      </c>
      <c r="H650" s="16">
        <v>0</v>
      </c>
      <c r="I650" s="188">
        <f t="shared" si="34"/>
        <v>0</v>
      </c>
    </row>
    <row r="651" spans="1:9" s="2" customFormat="1" ht="18" customHeight="1">
      <c r="A651" s="256"/>
      <c r="B651" s="232"/>
      <c r="C651" s="224"/>
      <c r="D651" s="47"/>
      <c r="E651" s="20"/>
      <c r="F651" s="32" t="s">
        <v>19</v>
      </c>
      <c r="G651" s="49">
        <f>SUM(G652:G655)</f>
        <v>5565179.859999999</v>
      </c>
      <c r="H651" s="63">
        <f>SUM(H652:H655)</f>
        <v>214862.19</v>
      </c>
      <c r="I651" s="50">
        <f t="shared" si="34"/>
        <v>0.03860831013644903</v>
      </c>
    </row>
    <row r="652" spans="1:9" s="2" customFormat="1" ht="30" customHeight="1">
      <c r="A652" s="256"/>
      <c r="B652" s="232"/>
      <c r="C652" s="224"/>
      <c r="D652" s="47">
        <v>6050</v>
      </c>
      <c r="E652" s="20"/>
      <c r="F652" s="32" t="s">
        <v>20</v>
      </c>
      <c r="G652" s="49">
        <v>77390.86</v>
      </c>
      <c r="H652" s="49">
        <v>77154.38</v>
      </c>
      <c r="I652" s="50">
        <f t="shared" si="34"/>
        <v>0.9969443420062784</v>
      </c>
    </row>
    <row r="653" spans="1:9" s="2" customFormat="1" ht="27" customHeight="1">
      <c r="A653" s="256"/>
      <c r="B653" s="232"/>
      <c r="C653" s="224"/>
      <c r="D653" s="47">
        <v>6057</v>
      </c>
      <c r="E653" s="20"/>
      <c r="F653" s="32" t="s">
        <v>20</v>
      </c>
      <c r="G653" s="49">
        <v>2908000</v>
      </c>
      <c r="H653" s="49">
        <v>24628.95</v>
      </c>
      <c r="I653" s="50">
        <f t="shared" si="34"/>
        <v>0.00846937757909216</v>
      </c>
    </row>
    <row r="654" spans="1:9" s="2" customFormat="1" ht="26.25" customHeight="1">
      <c r="A654" s="256"/>
      <c r="B654" s="232"/>
      <c r="C654" s="224"/>
      <c r="D654" s="47">
        <v>6059</v>
      </c>
      <c r="E654" s="20"/>
      <c r="F654" s="32" t="s">
        <v>20</v>
      </c>
      <c r="G654" s="49">
        <v>2489789</v>
      </c>
      <c r="H654" s="49">
        <v>23078.86</v>
      </c>
      <c r="I654" s="50">
        <f t="shared" si="34"/>
        <v>0.009269403953507708</v>
      </c>
    </row>
    <row r="655" spans="1:9" s="2" customFormat="1" ht="26.25" customHeight="1">
      <c r="A655" s="285"/>
      <c r="B655" s="254"/>
      <c r="C655" s="61"/>
      <c r="D655" s="64">
        <v>6060</v>
      </c>
      <c r="E655" s="65"/>
      <c r="F655" s="68" t="s">
        <v>78</v>
      </c>
      <c r="G655" s="63">
        <v>90000</v>
      </c>
      <c r="H655" s="63">
        <v>90000</v>
      </c>
      <c r="I655" s="62">
        <f t="shared" si="34"/>
        <v>1</v>
      </c>
    </row>
    <row r="656" spans="1:16" s="1" customFormat="1" ht="31.5" customHeight="1">
      <c r="A656" s="105">
        <v>16</v>
      </c>
      <c r="B656" s="113">
        <v>921</v>
      </c>
      <c r="C656" s="96"/>
      <c r="D656" s="96"/>
      <c r="E656" s="96"/>
      <c r="F656" s="97" t="s">
        <v>144</v>
      </c>
      <c r="G656" s="98">
        <f>G657+G673+G679</f>
        <v>1989991.49</v>
      </c>
      <c r="H656" s="98">
        <f>H657+H673+H679</f>
        <v>1957777.7999999998</v>
      </c>
      <c r="I656" s="99">
        <f t="shared" si="34"/>
        <v>0.9838121468549595</v>
      </c>
      <c r="J656" s="2"/>
      <c r="K656" s="2"/>
      <c r="L656" s="2"/>
      <c r="M656" s="2"/>
      <c r="N656" s="2"/>
      <c r="O656" s="2"/>
      <c r="P656" s="2"/>
    </row>
    <row r="657" spans="1:16" s="52" customFormat="1" ht="26.25" customHeight="1">
      <c r="A657" s="225"/>
      <c r="B657" s="225"/>
      <c r="C657" s="93">
        <v>92109</v>
      </c>
      <c r="D657" s="47"/>
      <c r="E657" s="47"/>
      <c r="F657" s="71" t="s">
        <v>145</v>
      </c>
      <c r="G657" s="88">
        <f>G658+G670</f>
        <v>1039694.4199999999</v>
      </c>
      <c r="H657" s="88">
        <f>H658+H670</f>
        <v>1014017.4299999998</v>
      </c>
      <c r="I657" s="89">
        <f t="shared" si="34"/>
        <v>0.9753033299919027</v>
      </c>
      <c r="J657" s="2"/>
      <c r="K657" s="2"/>
      <c r="L657" s="2"/>
      <c r="M657" s="2"/>
      <c r="N657" s="2"/>
      <c r="O657" s="2"/>
      <c r="P657" s="2"/>
    </row>
    <row r="658" spans="1:16" s="52" customFormat="1" ht="20.25" customHeight="1">
      <c r="A658" s="225"/>
      <c r="B658" s="225"/>
      <c r="C658" s="225"/>
      <c r="D658" s="47"/>
      <c r="E658" s="47"/>
      <c r="F658" s="32" t="s">
        <v>12</v>
      </c>
      <c r="G658" s="49">
        <f>SUM(G659:G669)</f>
        <v>906391.59</v>
      </c>
      <c r="H658" s="187">
        <f>SUM(H659:H669)</f>
        <v>883358.5899999999</v>
      </c>
      <c r="I658" s="50">
        <f t="shared" si="34"/>
        <v>0.974588246124393</v>
      </c>
      <c r="J658" s="2"/>
      <c r="K658" s="2"/>
      <c r="L658" s="2"/>
      <c r="M658" s="2"/>
      <c r="N658" s="2"/>
      <c r="O658" s="2"/>
      <c r="P658" s="2"/>
    </row>
    <row r="659" spans="1:16" ht="34.5" customHeight="1">
      <c r="A659" s="225"/>
      <c r="B659" s="225"/>
      <c r="C659" s="225"/>
      <c r="D659" s="17">
        <v>2480</v>
      </c>
      <c r="E659" s="17"/>
      <c r="F659" s="32" t="s">
        <v>146</v>
      </c>
      <c r="G659" s="15">
        <v>740000</v>
      </c>
      <c r="H659" s="15">
        <v>740000</v>
      </c>
      <c r="I659" s="26">
        <f t="shared" si="34"/>
        <v>1</v>
      </c>
      <c r="J659" s="2"/>
      <c r="K659" s="2"/>
      <c r="L659" s="2"/>
      <c r="M659" s="2"/>
      <c r="N659" s="2"/>
      <c r="O659" s="2"/>
      <c r="P659" s="2"/>
    </row>
    <row r="660" spans="1:16" ht="25.5" customHeight="1">
      <c r="A660" s="225"/>
      <c r="B660" s="225"/>
      <c r="C660" s="225"/>
      <c r="D660" s="17">
        <v>4110</v>
      </c>
      <c r="E660" s="17"/>
      <c r="F660" s="32" t="s">
        <v>25</v>
      </c>
      <c r="G660" s="15">
        <v>768.36</v>
      </c>
      <c r="H660" s="15">
        <v>343.36</v>
      </c>
      <c r="I660" s="26">
        <f t="shared" si="34"/>
        <v>0.44687386121089073</v>
      </c>
      <c r="J660" s="2"/>
      <c r="K660" s="2"/>
      <c r="L660" s="2"/>
      <c r="M660" s="2"/>
      <c r="N660" s="2"/>
      <c r="O660" s="2"/>
      <c r="P660" s="2"/>
    </row>
    <row r="661" spans="1:16" ht="33" customHeight="1">
      <c r="A661" s="225"/>
      <c r="B661" s="225"/>
      <c r="C661" s="225"/>
      <c r="D661" s="17">
        <v>4120</v>
      </c>
      <c r="E661" s="17"/>
      <c r="F661" s="90" t="s">
        <v>41</v>
      </c>
      <c r="G661" s="15">
        <v>250</v>
      </c>
      <c r="H661" s="15">
        <v>0</v>
      </c>
      <c r="I661" s="26">
        <f t="shared" si="34"/>
        <v>0</v>
      </c>
      <c r="J661" s="2"/>
      <c r="K661" s="2"/>
      <c r="L661" s="2"/>
      <c r="M661" s="2"/>
      <c r="N661" s="2"/>
      <c r="O661" s="2"/>
      <c r="P661" s="2"/>
    </row>
    <row r="662" spans="1:16" ht="15" customHeight="1">
      <c r="A662" s="225"/>
      <c r="B662" s="225"/>
      <c r="C662" s="225"/>
      <c r="D662" s="17">
        <v>4170</v>
      </c>
      <c r="E662" s="17"/>
      <c r="F662" s="68" t="s">
        <v>28</v>
      </c>
      <c r="G662" s="15">
        <v>5457.94</v>
      </c>
      <c r="H662" s="15">
        <v>3857.94</v>
      </c>
      <c r="I662" s="26">
        <f t="shared" si="34"/>
        <v>0.7068491042407942</v>
      </c>
      <c r="J662" s="2"/>
      <c r="K662" s="2"/>
      <c r="L662" s="2"/>
      <c r="M662" s="2"/>
      <c r="N662" s="2"/>
      <c r="O662" s="2"/>
      <c r="P662" s="2"/>
    </row>
    <row r="663" spans="1:16" ht="23.25" customHeight="1">
      <c r="A663" s="225"/>
      <c r="B663" s="225"/>
      <c r="C663" s="225"/>
      <c r="D663" s="17">
        <v>4210</v>
      </c>
      <c r="E663" s="17"/>
      <c r="F663" s="32" t="s">
        <v>13</v>
      </c>
      <c r="G663" s="15">
        <v>47685.51</v>
      </c>
      <c r="H663" s="15">
        <v>44121.87</v>
      </c>
      <c r="I663" s="26">
        <f t="shared" si="34"/>
        <v>0.9252678643889937</v>
      </c>
      <c r="J663" s="2"/>
      <c r="K663" s="2"/>
      <c r="L663" s="2"/>
      <c r="M663" s="2"/>
      <c r="N663" s="2"/>
      <c r="O663" s="2"/>
      <c r="P663" s="2"/>
    </row>
    <row r="664" spans="1:16" ht="23.25" customHeight="1">
      <c r="A664" s="225"/>
      <c r="B664" s="225"/>
      <c r="C664" s="225"/>
      <c r="D664" s="17">
        <v>4260</v>
      </c>
      <c r="E664" s="17" t="s">
        <v>13</v>
      </c>
      <c r="F664" s="32" t="s">
        <v>14</v>
      </c>
      <c r="G664" s="23">
        <v>45325</v>
      </c>
      <c r="H664" s="23">
        <v>41513.21</v>
      </c>
      <c r="I664" s="26">
        <f t="shared" si="34"/>
        <v>0.9159009376723662</v>
      </c>
      <c r="J664" s="2"/>
      <c r="K664" s="2"/>
      <c r="L664" s="2"/>
      <c r="M664" s="2"/>
      <c r="N664" s="2"/>
      <c r="O664" s="2"/>
      <c r="P664" s="2"/>
    </row>
    <row r="665" spans="1:16" ht="18.75" customHeight="1">
      <c r="A665" s="225"/>
      <c r="B665" s="225"/>
      <c r="C665" s="225"/>
      <c r="D665" s="17">
        <v>4270</v>
      </c>
      <c r="E665" s="17"/>
      <c r="F665" s="32" t="s">
        <v>29</v>
      </c>
      <c r="G665" s="23">
        <v>27630.77</v>
      </c>
      <c r="H665" s="23">
        <v>18667.63</v>
      </c>
      <c r="I665" s="26">
        <f t="shared" si="34"/>
        <v>0.6756101983404733</v>
      </c>
      <c r="J665" s="2"/>
      <c r="K665" s="2"/>
      <c r="L665" s="2"/>
      <c r="M665" s="2"/>
      <c r="N665" s="2"/>
      <c r="O665" s="2"/>
      <c r="P665" s="2"/>
    </row>
    <row r="666" spans="1:16" ht="21" customHeight="1">
      <c r="A666" s="225"/>
      <c r="B666" s="225"/>
      <c r="C666" s="225"/>
      <c r="D666" s="17">
        <v>4300</v>
      </c>
      <c r="E666" s="17"/>
      <c r="F666" s="32" t="s">
        <v>15</v>
      </c>
      <c r="G666" s="23">
        <v>33813</v>
      </c>
      <c r="H666" s="23">
        <v>30351.01</v>
      </c>
      <c r="I666" s="26">
        <f t="shared" si="34"/>
        <v>0.8976136397243664</v>
      </c>
      <c r="J666" s="2"/>
      <c r="K666" s="2"/>
      <c r="L666" s="2"/>
      <c r="M666" s="2"/>
      <c r="N666" s="2"/>
      <c r="O666" s="2"/>
      <c r="P666" s="2"/>
    </row>
    <row r="667" spans="1:16" ht="30" customHeight="1">
      <c r="A667" s="225"/>
      <c r="B667" s="225"/>
      <c r="C667" s="225"/>
      <c r="D667" s="17">
        <v>4360</v>
      </c>
      <c r="E667" s="17"/>
      <c r="F667" s="32" t="s">
        <v>147</v>
      </c>
      <c r="G667" s="23">
        <v>1961.01</v>
      </c>
      <c r="H667" s="23">
        <v>1425.57</v>
      </c>
      <c r="I667" s="26">
        <f t="shared" si="34"/>
        <v>0.726957027246164</v>
      </c>
      <c r="J667" s="2"/>
      <c r="K667" s="2"/>
      <c r="L667" s="2"/>
      <c r="M667" s="2"/>
      <c r="N667" s="2"/>
      <c r="O667" s="2"/>
      <c r="P667" s="2"/>
    </row>
    <row r="668" spans="1:16" ht="24" customHeight="1">
      <c r="A668" s="225"/>
      <c r="B668" s="225"/>
      <c r="C668" s="225"/>
      <c r="D668" s="14">
        <v>4430</v>
      </c>
      <c r="E668" s="17"/>
      <c r="F668" s="68" t="s">
        <v>17</v>
      </c>
      <c r="G668" s="23">
        <v>3450</v>
      </c>
      <c r="H668" s="23">
        <v>3078</v>
      </c>
      <c r="I668" s="26">
        <f t="shared" si="34"/>
        <v>0.8921739130434783</v>
      </c>
      <c r="J668" s="2"/>
      <c r="K668" s="2"/>
      <c r="L668" s="2"/>
      <c r="M668" s="2"/>
      <c r="N668" s="2"/>
      <c r="O668" s="2"/>
      <c r="P668" s="2"/>
    </row>
    <row r="669" spans="1:16" ht="24" customHeight="1">
      <c r="A669" s="225"/>
      <c r="B669" s="225"/>
      <c r="C669" s="225"/>
      <c r="D669" s="14">
        <v>4710</v>
      </c>
      <c r="E669" s="184"/>
      <c r="F669" s="68" t="s">
        <v>170</v>
      </c>
      <c r="G669" s="23">
        <v>50</v>
      </c>
      <c r="H669" s="23">
        <v>0</v>
      </c>
      <c r="I669" s="188">
        <f t="shared" si="34"/>
        <v>0</v>
      </c>
      <c r="J669" s="2"/>
      <c r="K669" s="2"/>
      <c r="L669" s="2"/>
      <c r="M669" s="2"/>
      <c r="N669" s="2"/>
      <c r="O669" s="2"/>
      <c r="P669" s="2"/>
    </row>
    <row r="670" spans="1:16" s="52" customFormat="1" ht="18.75" customHeight="1">
      <c r="A670" s="225"/>
      <c r="B670" s="225"/>
      <c r="C670" s="225"/>
      <c r="D670" s="47"/>
      <c r="E670" s="47"/>
      <c r="F670" s="32" t="s">
        <v>19</v>
      </c>
      <c r="G670" s="23">
        <f>SUM(G671:G672)</f>
        <v>133302.83000000002</v>
      </c>
      <c r="H670" s="23">
        <f>SUM(H671:H672)</f>
        <v>130658.84</v>
      </c>
      <c r="I670" s="50">
        <f t="shared" si="34"/>
        <v>0.9801655373708119</v>
      </c>
      <c r="J670" s="2"/>
      <c r="K670" s="2"/>
      <c r="L670" s="2"/>
      <c r="M670" s="2"/>
      <c r="N670" s="2"/>
      <c r="O670" s="2"/>
      <c r="P670" s="2"/>
    </row>
    <row r="671" spans="1:16" ht="25.5" customHeight="1">
      <c r="A671" s="225"/>
      <c r="B671" s="225"/>
      <c r="C671" s="225"/>
      <c r="D671" s="17">
        <v>6050</v>
      </c>
      <c r="E671" s="17"/>
      <c r="F671" s="68" t="s">
        <v>20</v>
      </c>
      <c r="G671" s="23">
        <v>124879.83</v>
      </c>
      <c r="H671" s="23">
        <v>122235.84</v>
      </c>
      <c r="I671" s="26">
        <f t="shared" si="34"/>
        <v>0.9788277258224967</v>
      </c>
      <c r="J671" s="2"/>
      <c r="K671" s="2"/>
      <c r="L671" s="2"/>
      <c r="M671" s="2"/>
      <c r="N671" s="2"/>
      <c r="O671" s="2"/>
      <c r="P671" s="2"/>
    </row>
    <row r="672" spans="1:16" ht="41.25" customHeight="1">
      <c r="A672" s="225"/>
      <c r="B672" s="225"/>
      <c r="C672" s="225"/>
      <c r="D672" s="17">
        <v>6060</v>
      </c>
      <c r="E672" s="17"/>
      <c r="F672" s="68" t="s">
        <v>78</v>
      </c>
      <c r="G672" s="23">
        <v>8423</v>
      </c>
      <c r="H672" s="23">
        <v>8423</v>
      </c>
      <c r="I672" s="26">
        <f t="shared" si="34"/>
        <v>1</v>
      </c>
      <c r="J672" s="2"/>
      <c r="K672" s="2"/>
      <c r="L672" s="2"/>
      <c r="M672" s="2"/>
      <c r="N672" s="2"/>
      <c r="O672" s="2"/>
      <c r="P672" s="2"/>
    </row>
    <row r="673" spans="1:16" s="52" customFormat="1" ht="21" customHeight="1">
      <c r="A673" s="225"/>
      <c r="B673" s="225"/>
      <c r="C673" s="93">
        <v>92116</v>
      </c>
      <c r="D673" s="125"/>
      <c r="E673" s="125"/>
      <c r="F673" s="83" t="s">
        <v>148</v>
      </c>
      <c r="G673" s="88">
        <f>G674+G676</f>
        <v>885500</v>
      </c>
      <c r="H673" s="185">
        <f>H674+H676</f>
        <v>884704.79</v>
      </c>
      <c r="I673" s="89">
        <f t="shared" si="34"/>
        <v>0.9991019649915303</v>
      </c>
      <c r="J673" s="2"/>
      <c r="K673" s="2"/>
      <c r="L673" s="2"/>
      <c r="M673" s="2"/>
      <c r="N673" s="2"/>
      <c r="O673" s="2"/>
      <c r="P673" s="2"/>
    </row>
    <row r="674" spans="1:16" s="52" customFormat="1" ht="21" customHeight="1">
      <c r="A674" s="225"/>
      <c r="B674" s="225"/>
      <c r="C674" s="183"/>
      <c r="D674" s="125"/>
      <c r="E674" s="129"/>
      <c r="F674" s="198" t="s">
        <v>12</v>
      </c>
      <c r="G674" s="199">
        <f>G675</f>
        <v>840000</v>
      </c>
      <c r="H674" s="187">
        <f>H675</f>
        <v>840000</v>
      </c>
      <c r="I674" s="188">
        <f t="shared" si="34"/>
        <v>1</v>
      </c>
      <c r="J674" s="2"/>
      <c r="K674" s="2"/>
      <c r="L674" s="2"/>
      <c r="M674" s="2"/>
      <c r="N674" s="2"/>
      <c r="O674" s="2"/>
      <c r="P674" s="2"/>
    </row>
    <row r="675" spans="1:16" s="52" customFormat="1" ht="36.75" customHeight="1">
      <c r="A675" s="225"/>
      <c r="B675" s="225"/>
      <c r="C675" s="38"/>
      <c r="D675" s="47">
        <v>2480</v>
      </c>
      <c r="E675" s="20">
        <v>2480</v>
      </c>
      <c r="F675" s="75" t="s">
        <v>146</v>
      </c>
      <c r="G675" s="49">
        <v>840000</v>
      </c>
      <c r="H675" s="49">
        <v>840000</v>
      </c>
      <c r="I675" s="50">
        <f t="shared" si="34"/>
        <v>1</v>
      </c>
      <c r="J675" s="2"/>
      <c r="K675" s="2"/>
      <c r="L675" s="2"/>
      <c r="M675" s="2"/>
      <c r="N675" s="2"/>
      <c r="O675" s="2"/>
      <c r="P675" s="2"/>
    </row>
    <row r="676" spans="1:16" s="52" customFormat="1" ht="27" customHeight="1">
      <c r="A676" s="225"/>
      <c r="B676" s="225"/>
      <c r="C676" s="38"/>
      <c r="D676" s="47"/>
      <c r="E676" s="20"/>
      <c r="F676" s="32" t="s">
        <v>37</v>
      </c>
      <c r="G676" s="49">
        <f>SUM(G677:G678)</f>
        <v>45500</v>
      </c>
      <c r="H676" s="217">
        <f>SUM(H677:H678)</f>
        <v>44704.79</v>
      </c>
      <c r="I676" s="50">
        <f t="shared" si="34"/>
        <v>0.9825228571428571</v>
      </c>
      <c r="J676" s="2"/>
      <c r="K676" s="2"/>
      <c r="L676" s="2"/>
      <c r="M676" s="2"/>
      <c r="N676" s="2"/>
      <c r="O676" s="2"/>
      <c r="P676" s="2"/>
    </row>
    <row r="677" spans="1:16" s="52" customFormat="1" ht="27" customHeight="1">
      <c r="A677" s="225"/>
      <c r="B677" s="225"/>
      <c r="C677" s="38"/>
      <c r="D677" s="220">
        <v>6050</v>
      </c>
      <c r="E677" s="65"/>
      <c r="F677" s="68" t="s">
        <v>20</v>
      </c>
      <c r="G677" s="217">
        <v>23500</v>
      </c>
      <c r="H677" s="217">
        <v>22810.79</v>
      </c>
      <c r="I677" s="219">
        <f t="shared" si="34"/>
        <v>0.970671914893617</v>
      </c>
      <c r="J677" s="2"/>
      <c r="K677" s="2"/>
      <c r="L677" s="2"/>
      <c r="M677" s="2"/>
      <c r="N677" s="2"/>
      <c r="O677" s="2"/>
      <c r="P677" s="2"/>
    </row>
    <row r="678" spans="1:16" s="52" customFormat="1" ht="30" customHeight="1">
      <c r="A678" s="225"/>
      <c r="B678" s="225"/>
      <c r="C678" s="38"/>
      <c r="D678" s="47">
        <v>6060</v>
      </c>
      <c r="E678" s="20"/>
      <c r="F678" s="182" t="s">
        <v>78</v>
      </c>
      <c r="G678" s="49">
        <v>22000</v>
      </c>
      <c r="H678" s="49">
        <v>21894</v>
      </c>
      <c r="I678" s="50">
        <f t="shared" si="34"/>
        <v>0.9951818181818182</v>
      </c>
      <c r="J678" s="2"/>
      <c r="K678" s="2"/>
      <c r="L678" s="2"/>
      <c r="M678" s="2"/>
      <c r="N678" s="2"/>
      <c r="O678" s="2"/>
      <c r="P678" s="2"/>
    </row>
    <row r="679" spans="1:16" s="52" customFormat="1" ht="20.25" customHeight="1">
      <c r="A679" s="225"/>
      <c r="B679" s="225"/>
      <c r="C679" s="93">
        <v>92195</v>
      </c>
      <c r="D679" s="125"/>
      <c r="E679" s="125"/>
      <c r="F679" s="118" t="s">
        <v>23</v>
      </c>
      <c r="G679" s="88">
        <f>G680</f>
        <v>64797.07</v>
      </c>
      <c r="H679" s="88">
        <f>H680</f>
        <v>59055.58</v>
      </c>
      <c r="I679" s="89">
        <f aca="true" t="shared" si="35" ref="I679:I696">H679/G679</f>
        <v>0.9113927527895938</v>
      </c>
      <c r="J679" s="2"/>
      <c r="K679" s="2"/>
      <c r="L679" s="2"/>
      <c r="M679" s="2"/>
      <c r="N679" s="2"/>
      <c r="O679" s="2"/>
      <c r="P679" s="2"/>
    </row>
    <row r="680" spans="1:16" s="52" customFormat="1" ht="21" customHeight="1">
      <c r="A680" s="225"/>
      <c r="B680" s="225"/>
      <c r="C680" s="224"/>
      <c r="D680" s="47"/>
      <c r="E680" s="47"/>
      <c r="F680" s="32" t="s">
        <v>12</v>
      </c>
      <c r="G680" s="49">
        <f>SUM(G681:G684)</f>
        <v>64797.07</v>
      </c>
      <c r="H680" s="49">
        <f>SUM(H681:H684)</f>
        <v>59055.58</v>
      </c>
      <c r="I680" s="50">
        <f t="shared" si="35"/>
        <v>0.9113927527895938</v>
      </c>
      <c r="J680" s="2"/>
      <c r="K680" s="2"/>
      <c r="L680" s="2"/>
      <c r="M680" s="2"/>
      <c r="N680" s="2"/>
      <c r="O680" s="2"/>
      <c r="P680" s="2"/>
    </row>
    <row r="681" spans="1:16" ht="30" customHeight="1">
      <c r="A681" s="225"/>
      <c r="B681" s="225"/>
      <c r="C681" s="224"/>
      <c r="D681" s="17">
        <v>2360</v>
      </c>
      <c r="E681" s="17"/>
      <c r="F681" s="68" t="s">
        <v>149</v>
      </c>
      <c r="G681" s="15">
        <v>35000</v>
      </c>
      <c r="H681" s="15">
        <v>31378</v>
      </c>
      <c r="I681" s="26">
        <f t="shared" si="35"/>
        <v>0.8965142857142857</v>
      </c>
      <c r="J681" s="2"/>
      <c r="K681" s="2"/>
      <c r="L681" s="2"/>
      <c r="M681" s="2"/>
      <c r="N681" s="2"/>
      <c r="O681" s="2"/>
      <c r="P681" s="2"/>
    </row>
    <row r="682" spans="1:16" ht="20.25" customHeight="1">
      <c r="A682" s="225"/>
      <c r="B682" s="225"/>
      <c r="C682" s="224"/>
      <c r="D682" s="17">
        <v>4210</v>
      </c>
      <c r="E682" s="17"/>
      <c r="F682" s="32" t="s">
        <v>13</v>
      </c>
      <c r="G682" s="15">
        <v>11177.64</v>
      </c>
      <c r="H682" s="15">
        <v>9429.54</v>
      </c>
      <c r="I682" s="26">
        <f t="shared" si="35"/>
        <v>0.8436074162345542</v>
      </c>
      <c r="J682" s="2"/>
      <c r="K682" s="2"/>
      <c r="L682" s="2"/>
      <c r="M682" s="2"/>
      <c r="N682" s="2"/>
      <c r="O682" s="2"/>
      <c r="P682" s="2"/>
    </row>
    <row r="683" spans="1:16" ht="20.25" customHeight="1">
      <c r="A683" s="225"/>
      <c r="B683" s="225"/>
      <c r="C683" s="224"/>
      <c r="D683" s="220">
        <v>4220</v>
      </c>
      <c r="E683" s="220"/>
      <c r="F683" s="68" t="s">
        <v>175</v>
      </c>
      <c r="G683" s="217">
        <v>1151.04</v>
      </c>
      <c r="H683" s="217">
        <v>1151.04</v>
      </c>
      <c r="I683" s="219">
        <f t="shared" si="35"/>
        <v>1</v>
      </c>
      <c r="J683" s="2"/>
      <c r="K683" s="2"/>
      <c r="L683" s="2"/>
      <c r="M683" s="2"/>
      <c r="N683" s="2"/>
      <c r="O683" s="2"/>
      <c r="P683" s="2"/>
    </row>
    <row r="684" spans="1:16" ht="21" customHeight="1">
      <c r="A684" s="225"/>
      <c r="B684" s="225"/>
      <c r="C684" s="224"/>
      <c r="D684" s="17">
        <v>4300</v>
      </c>
      <c r="E684" s="17"/>
      <c r="F684" s="32" t="s">
        <v>15</v>
      </c>
      <c r="G684" s="15">
        <v>17468.39</v>
      </c>
      <c r="H684" s="15">
        <v>17097</v>
      </c>
      <c r="I684" s="26">
        <f t="shared" si="35"/>
        <v>0.978739311407634</v>
      </c>
      <c r="J684" s="2"/>
      <c r="K684" s="2"/>
      <c r="L684" s="2"/>
      <c r="M684" s="2"/>
      <c r="N684" s="2"/>
      <c r="O684" s="2"/>
      <c r="P684" s="2"/>
    </row>
    <row r="685" spans="1:16" s="52" customFormat="1" ht="23.25" customHeight="1">
      <c r="A685" s="105">
        <v>17</v>
      </c>
      <c r="B685" s="95">
        <v>926</v>
      </c>
      <c r="C685" s="96"/>
      <c r="D685" s="96"/>
      <c r="E685" s="96"/>
      <c r="F685" s="97" t="s">
        <v>150</v>
      </c>
      <c r="G685" s="98">
        <f>G686+G697+G700</f>
        <v>1067951</v>
      </c>
      <c r="H685" s="98">
        <f>H686+H697+H700</f>
        <v>944878.24</v>
      </c>
      <c r="I685" s="99">
        <f t="shared" si="35"/>
        <v>0.8847580460152198</v>
      </c>
      <c r="J685" s="2"/>
      <c r="K685" s="2"/>
      <c r="L685" s="2"/>
      <c r="M685" s="2"/>
      <c r="N685" s="2"/>
      <c r="O685" s="2"/>
      <c r="P685" s="2"/>
    </row>
    <row r="686" spans="1:16" s="1" customFormat="1" ht="21.75" customHeight="1">
      <c r="A686" s="301"/>
      <c r="B686" s="302"/>
      <c r="C686" s="94">
        <v>92601</v>
      </c>
      <c r="D686" s="47"/>
      <c r="E686" s="47"/>
      <c r="F686" s="71" t="s">
        <v>151</v>
      </c>
      <c r="G686" s="88">
        <f>G687+G695</f>
        <v>655951</v>
      </c>
      <c r="H686" s="88">
        <f>H687+H695</f>
        <v>589650.58</v>
      </c>
      <c r="I686" s="89">
        <f t="shared" si="35"/>
        <v>0.8989247367562515</v>
      </c>
      <c r="J686" s="2"/>
      <c r="K686" s="2"/>
      <c r="L686" s="2"/>
      <c r="M686" s="2"/>
      <c r="N686" s="2"/>
      <c r="O686" s="2"/>
      <c r="P686" s="2"/>
    </row>
    <row r="687" spans="1:16" s="1" customFormat="1" ht="27" customHeight="1">
      <c r="A687" s="303"/>
      <c r="B687" s="304"/>
      <c r="C687" s="224"/>
      <c r="D687" s="47"/>
      <c r="E687" s="47"/>
      <c r="F687" s="32" t="s">
        <v>12</v>
      </c>
      <c r="G687" s="49">
        <f>SUM(G688:G694)</f>
        <v>119991</v>
      </c>
      <c r="H687" s="49">
        <f>SUM(H688:H694)</f>
        <v>105342.78</v>
      </c>
      <c r="I687" s="50">
        <f t="shared" si="35"/>
        <v>0.8779223441758132</v>
      </c>
      <c r="J687" s="2"/>
      <c r="K687" s="2"/>
      <c r="L687" s="2"/>
      <c r="M687" s="2"/>
      <c r="N687" s="2"/>
      <c r="O687" s="2"/>
      <c r="P687" s="2"/>
    </row>
    <row r="688" spans="1:16" s="1" customFormat="1" ht="24.75" customHeight="1">
      <c r="A688" s="303"/>
      <c r="B688" s="304"/>
      <c r="C688" s="224"/>
      <c r="D688" s="17">
        <v>4110</v>
      </c>
      <c r="E688" s="20">
        <v>4110</v>
      </c>
      <c r="F688" s="32" t="s">
        <v>25</v>
      </c>
      <c r="G688" s="16">
        <v>1334</v>
      </c>
      <c r="H688" s="16">
        <v>1162.8</v>
      </c>
      <c r="I688" s="27">
        <f t="shared" si="35"/>
        <v>0.871664167916042</v>
      </c>
      <c r="J688" s="2"/>
      <c r="K688" s="2"/>
      <c r="L688" s="2"/>
      <c r="M688" s="2"/>
      <c r="N688" s="2"/>
      <c r="O688" s="2"/>
      <c r="P688" s="2"/>
    </row>
    <row r="689" spans="1:16" s="1" customFormat="1" ht="21" customHeight="1">
      <c r="A689" s="303"/>
      <c r="B689" s="304"/>
      <c r="C689" s="224"/>
      <c r="D689" s="17">
        <v>4170</v>
      </c>
      <c r="E689" s="31"/>
      <c r="F689" s="68" t="s">
        <v>28</v>
      </c>
      <c r="G689" s="16">
        <v>29300</v>
      </c>
      <c r="H689" s="16">
        <v>29300</v>
      </c>
      <c r="I689" s="27">
        <f t="shared" si="35"/>
        <v>1</v>
      </c>
      <c r="J689" s="2"/>
      <c r="K689" s="2"/>
      <c r="L689" s="2"/>
      <c r="M689" s="2"/>
      <c r="N689" s="2"/>
      <c r="O689" s="2"/>
      <c r="P689" s="2"/>
    </row>
    <row r="690" spans="1:16" s="1" customFormat="1" ht="21.75" customHeight="1">
      <c r="A690" s="303"/>
      <c r="B690" s="304"/>
      <c r="C690" s="224"/>
      <c r="D690" s="14">
        <v>4210</v>
      </c>
      <c r="E690" s="20"/>
      <c r="F690" s="68" t="s">
        <v>13</v>
      </c>
      <c r="G690" s="16">
        <v>20800</v>
      </c>
      <c r="H690" s="16">
        <v>20281.44</v>
      </c>
      <c r="I690" s="27">
        <f t="shared" si="35"/>
        <v>0.9750692307692307</v>
      </c>
      <c r="J690" s="2"/>
      <c r="K690" s="2"/>
      <c r="L690" s="2"/>
      <c r="M690" s="2"/>
      <c r="N690" s="2"/>
      <c r="O690" s="2"/>
      <c r="P690" s="2"/>
    </row>
    <row r="691" spans="1:16" s="1" customFormat="1" ht="21" customHeight="1">
      <c r="A691" s="303"/>
      <c r="B691" s="304"/>
      <c r="C691" s="224"/>
      <c r="D691" s="17">
        <v>4260</v>
      </c>
      <c r="E691" s="20"/>
      <c r="F691" s="32" t="s">
        <v>14</v>
      </c>
      <c r="G691" s="16">
        <v>17008</v>
      </c>
      <c r="H691" s="16">
        <v>14564.33</v>
      </c>
      <c r="I691" s="27">
        <f t="shared" si="35"/>
        <v>0.8563223189087488</v>
      </c>
      <c r="J691" s="2"/>
      <c r="K691" s="2"/>
      <c r="L691" s="2"/>
      <c r="M691" s="2"/>
      <c r="N691" s="2"/>
      <c r="O691" s="2"/>
      <c r="P691" s="2"/>
    </row>
    <row r="692" spans="1:16" s="1" customFormat="1" ht="18.75" customHeight="1">
      <c r="A692" s="303"/>
      <c r="B692" s="304"/>
      <c r="C692" s="224"/>
      <c r="D692" s="17">
        <v>4270</v>
      </c>
      <c r="E692" s="20"/>
      <c r="F692" s="32" t="s">
        <v>29</v>
      </c>
      <c r="G692" s="16">
        <v>11367</v>
      </c>
      <c r="H692" s="16">
        <v>5633.4</v>
      </c>
      <c r="I692" s="27">
        <f t="shared" si="35"/>
        <v>0.49559250461863286</v>
      </c>
      <c r="J692" s="2"/>
      <c r="K692" s="2"/>
      <c r="L692" s="2"/>
      <c r="M692" s="2"/>
      <c r="N692" s="2"/>
      <c r="O692" s="2"/>
      <c r="P692" s="2"/>
    </row>
    <row r="693" spans="1:16" s="1" customFormat="1" ht="21" customHeight="1">
      <c r="A693" s="303"/>
      <c r="B693" s="304"/>
      <c r="C693" s="224"/>
      <c r="D693" s="14">
        <v>4300</v>
      </c>
      <c r="E693" s="20"/>
      <c r="F693" s="68" t="s">
        <v>15</v>
      </c>
      <c r="G693" s="16">
        <v>30330</v>
      </c>
      <c r="H693" s="16">
        <v>25267.81</v>
      </c>
      <c r="I693" s="27">
        <f t="shared" si="35"/>
        <v>0.833096274315859</v>
      </c>
      <c r="J693" s="2"/>
      <c r="K693" s="2"/>
      <c r="L693" s="2"/>
      <c r="M693" s="2"/>
      <c r="N693" s="2"/>
      <c r="O693" s="2"/>
      <c r="P693" s="2"/>
    </row>
    <row r="694" spans="1:16" s="1" customFormat="1" ht="18.75" customHeight="1">
      <c r="A694" s="303"/>
      <c r="B694" s="304"/>
      <c r="C694" s="224"/>
      <c r="D694" s="14">
        <v>4430</v>
      </c>
      <c r="E694" s="20"/>
      <c r="F694" s="68" t="s">
        <v>17</v>
      </c>
      <c r="G694" s="16">
        <v>9852</v>
      </c>
      <c r="H694" s="16">
        <v>9133</v>
      </c>
      <c r="I694" s="27">
        <f t="shared" si="35"/>
        <v>0.9270198944376776</v>
      </c>
      <c r="J694" s="2"/>
      <c r="K694" s="2"/>
      <c r="L694" s="2"/>
      <c r="M694" s="2"/>
      <c r="N694" s="2"/>
      <c r="O694" s="2"/>
      <c r="P694" s="2"/>
    </row>
    <row r="695" spans="1:16" s="1" customFormat="1" ht="25.5" customHeight="1">
      <c r="A695" s="303"/>
      <c r="B695" s="304"/>
      <c r="C695" s="224"/>
      <c r="D695" s="48"/>
      <c r="E695" s="20"/>
      <c r="F695" s="32" t="s">
        <v>19</v>
      </c>
      <c r="G695" s="85">
        <f>G696</f>
        <v>535960</v>
      </c>
      <c r="H695" s="85">
        <f>H696</f>
        <v>484307.8</v>
      </c>
      <c r="I695" s="44">
        <f t="shared" si="35"/>
        <v>0.9036267631912829</v>
      </c>
      <c r="J695" s="2"/>
      <c r="K695" s="2"/>
      <c r="L695" s="2"/>
      <c r="M695" s="2"/>
      <c r="N695" s="2"/>
      <c r="O695" s="2"/>
      <c r="P695" s="2"/>
    </row>
    <row r="696" spans="1:16" s="1" customFormat="1" ht="27.75" customHeight="1">
      <c r="A696" s="303"/>
      <c r="B696" s="304"/>
      <c r="C696" s="224"/>
      <c r="D696" s="53">
        <v>6050</v>
      </c>
      <c r="E696" s="20"/>
      <c r="F696" s="68" t="s">
        <v>20</v>
      </c>
      <c r="G696" s="85">
        <v>535960</v>
      </c>
      <c r="H696" s="85">
        <v>484307.8</v>
      </c>
      <c r="I696" s="44">
        <f t="shared" si="35"/>
        <v>0.9036267631912829</v>
      </c>
      <c r="J696" s="2"/>
      <c r="K696" s="2"/>
      <c r="L696" s="2"/>
      <c r="M696" s="2"/>
      <c r="N696" s="2"/>
      <c r="O696" s="2"/>
      <c r="P696" s="2"/>
    </row>
    <row r="697" spans="1:16" s="1" customFormat="1" ht="27" customHeight="1">
      <c r="A697" s="303"/>
      <c r="B697" s="304"/>
      <c r="C697" s="93">
        <v>92605</v>
      </c>
      <c r="D697" s="47"/>
      <c r="E697" s="47"/>
      <c r="F697" s="71" t="s">
        <v>152</v>
      </c>
      <c r="G697" s="88">
        <f>G698</f>
        <v>230000</v>
      </c>
      <c r="H697" s="88">
        <f>H698</f>
        <v>229289.94</v>
      </c>
      <c r="I697" s="89">
        <f aca="true" t="shared" si="36" ref="I697:I707">H697/G697</f>
        <v>0.9969127826086956</v>
      </c>
      <c r="J697" s="2"/>
      <c r="K697" s="2"/>
      <c r="L697" s="2"/>
      <c r="M697" s="2"/>
      <c r="N697" s="2"/>
      <c r="O697" s="2"/>
      <c r="P697" s="2"/>
    </row>
    <row r="698" spans="1:16" s="1" customFormat="1" ht="24" customHeight="1">
      <c r="A698" s="303"/>
      <c r="B698" s="304"/>
      <c r="C698" s="225"/>
      <c r="D698" s="47"/>
      <c r="E698" s="47"/>
      <c r="F698" s="32" t="s">
        <v>12</v>
      </c>
      <c r="G698" s="49">
        <f>SUM(G699:G699)</f>
        <v>230000</v>
      </c>
      <c r="H698" s="49">
        <f>SUM(H699:H699)</f>
        <v>229289.94</v>
      </c>
      <c r="I698" s="50">
        <f t="shared" si="36"/>
        <v>0.9969127826086956</v>
      </c>
      <c r="J698" s="2"/>
      <c r="K698" s="2"/>
      <c r="L698" s="2"/>
      <c r="M698" s="2"/>
      <c r="N698" s="2"/>
      <c r="O698" s="2"/>
      <c r="P698" s="2"/>
    </row>
    <row r="699" spans="1:16" s="1" customFormat="1" ht="23.25" customHeight="1">
      <c r="A699" s="303"/>
      <c r="B699" s="304"/>
      <c r="C699" s="225"/>
      <c r="D699" s="17">
        <v>2360</v>
      </c>
      <c r="E699" s="17"/>
      <c r="F699" s="68" t="s">
        <v>149</v>
      </c>
      <c r="G699" s="15">
        <v>230000</v>
      </c>
      <c r="H699" s="15">
        <v>229289.94</v>
      </c>
      <c r="I699" s="26">
        <f t="shared" si="36"/>
        <v>0.9969127826086956</v>
      </c>
      <c r="J699" s="2"/>
      <c r="K699" s="2"/>
      <c r="L699" s="2"/>
      <c r="M699" s="2"/>
      <c r="N699" s="2"/>
      <c r="O699" s="2"/>
      <c r="P699" s="2"/>
    </row>
    <row r="700" spans="1:16" s="1" customFormat="1" ht="22.5" customHeight="1">
      <c r="A700" s="303"/>
      <c r="B700" s="304"/>
      <c r="C700" s="93">
        <v>92695</v>
      </c>
      <c r="D700" s="47"/>
      <c r="E700" s="20">
        <v>6050</v>
      </c>
      <c r="F700" s="71" t="s">
        <v>23</v>
      </c>
      <c r="G700" s="88">
        <f>G701+G704</f>
        <v>182000</v>
      </c>
      <c r="H700" s="218">
        <f>H701+H704</f>
        <v>125937.72</v>
      </c>
      <c r="I700" s="89">
        <f t="shared" si="36"/>
        <v>0.6919654945054945</v>
      </c>
      <c r="J700" s="2"/>
      <c r="K700" s="2"/>
      <c r="L700" s="2"/>
      <c r="M700" s="2"/>
      <c r="N700" s="2"/>
      <c r="O700" s="2"/>
      <c r="P700" s="2"/>
    </row>
    <row r="701" spans="1:16" s="1" customFormat="1" ht="21.75" customHeight="1">
      <c r="A701" s="303"/>
      <c r="B701" s="304"/>
      <c r="C701" s="277"/>
      <c r="D701" s="47"/>
      <c r="E701" s="20"/>
      <c r="F701" s="32" t="s">
        <v>12</v>
      </c>
      <c r="G701" s="49">
        <f>SUM(G702:G703)</f>
        <v>35000</v>
      </c>
      <c r="H701" s="217">
        <f>SUM(H702:H703)</f>
        <v>0</v>
      </c>
      <c r="I701" s="216">
        <f t="shared" si="36"/>
        <v>0</v>
      </c>
      <c r="J701" s="2"/>
      <c r="K701" s="2"/>
      <c r="L701" s="2"/>
      <c r="M701" s="2"/>
      <c r="N701" s="2"/>
      <c r="O701" s="2"/>
      <c r="P701" s="2"/>
    </row>
    <row r="702" spans="1:16" s="1" customFormat="1" ht="95.25" customHeight="1">
      <c r="A702" s="303"/>
      <c r="B702" s="304"/>
      <c r="C702" s="275"/>
      <c r="D702" s="220">
        <v>2919</v>
      </c>
      <c r="E702" s="65"/>
      <c r="F702" s="165" t="s">
        <v>171</v>
      </c>
      <c r="G702" s="217">
        <v>33043</v>
      </c>
      <c r="H702" s="217">
        <v>0</v>
      </c>
      <c r="I702" s="216">
        <f t="shared" si="36"/>
        <v>0</v>
      </c>
      <c r="J702" s="2"/>
      <c r="K702" s="2"/>
      <c r="L702" s="2"/>
      <c r="M702" s="2"/>
      <c r="N702" s="2"/>
      <c r="O702" s="2"/>
      <c r="P702" s="2"/>
    </row>
    <row r="703" spans="1:16" s="1" customFormat="1" ht="46.5" customHeight="1">
      <c r="A703" s="303"/>
      <c r="B703" s="304"/>
      <c r="C703" s="275"/>
      <c r="D703" s="220">
        <v>4569</v>
      </c>
      <c r="E703" s="65"/>
      <c r="F703" s="221" t="s">
        <v>173</v>
      </c>
      <c r="G703" s="217">
        <v>1957</v>
      </c>
      <c r="H703" s="217">
        <v>0</v>
      </c>
      <c r="I703" s="216">
        <f t="shared" si="36"/>
        <v>0</v>
      </c>
      <c r="J703" s="2"/>
      <c r="K703" s="2"/>
      <c r="L703" s="2"/>
      <c r="M703" s="2"/>
      <c r="N703" s="2"/>
      <c r="O703" s="2"/>
      <c r="P703" s="2"/>
    </row>
    <row r="704" spans="1:16" s="1" customFormat="1" ht="21.75" customHeight="1">
      <c r="A704" s="303"/>
      <c r="B704" s="304"/>
      <c r="C704" s="275"/>
      <c r="D704" s="220"/>
      <c r="E704" s="65"/>
      <c r="F704" s="221" t="s">
        <v>19</v>
      </c>
      <c r="G704" s="217">
        <f>SUM(G705:G706)</f>
        <v>147000</v>
      </c>
      <c r="H704" s="217">
        <f>SUM(H705:H706)</f>
        <v>125937.72</v>
      </c>
      <c r="I704" s="219">
        <f>H704/G704</f>
        <v>0.8567191836734694</v>
      </c>
      <c r="J704" s="2"/>
      <c r="K704" s="2"/>
      <c r="L704" s="2"/>
      <c r="M704" s="2"/>
      <c r="N704" s="2"/>
      <c r="O704" s="2"/>
      <c r="P704" s="2"/>
    </row>
    <row r="705" spans="1:16" s="1" customFormat="1" ht="25.5" customHeight="1">
      <c r="A705" s="303"/>
      <c r="B705" s="304"/>
      <c r="C705" s="299"/>
      <c r="D705" s="14">
        <v>6057</v>
      </c>
      <c r="E705" s="20"/>
      <c r="F705" s="68" t="s">
        <v>20</v>
      </c>
      <c r="G705" s="16">
        <v>116710</v>
      </c>
      <c r="H705" s="16">
        <v>100157</v>
      </c>
      <c r="I705" s="27">
        <f t="shared" si="36"/>
        <v>0.8581698226373061</v>
      </c>
      <c r="J705" s="2"/>
      <c r="K705" s="2"/>
      <c r="L705" s="2"/>
      <c r="M705" s="2"/>
      <c r="N705" s="2"/>
      <c r="O705" s="2"/>
      <c r="P705" s="2"/>
    </row>
    <row r="706" spans="1:16" s="1" customFormat="1" ht="26.25" customHeight="1">
      <c r="A706" s="305"/>
      <c r="B706" s="306"/>
      <c r="C706" s="300"/>
      <c r="D706" s="14">
        <v>6059</v>
      </c>
      <c r="E706" s="20"/>
      <c r="F706" s="68" t="s">
        <v>20</v>
      </c>
      <c r="G706" s="16">
        <v>30290</v>
      </c>
      <c r="H706" s="16">
        <v>25780.72</v>
      </c>
      <c r="I706" s="27">
        <f t="shared" si="36"/>
        <v>0.85112974579069</v>
      </c>
      <c r="J706" s="2"/>
      <c r="K706" s="2"/>
      <c r="L706" s="2"/>
      <c r="M706" s="2"/>
      <c r="N706" s="2"/>
      <c r="O706" s="2"/>
      <c r="P706" s="2"/>
    </row>
    <row r="707" spans="1:9" s="2" customFormat="1" ht="25.5" customHeight="1">
      <c r="A707" s="296" t="s">
        <v>153</v>
      </c>
      <c r="B707" s="297"/>
      <c r="C707" s="297"/>
      <c r="D707" s="297"/>
      <c r="E707" s="297"/>
      <c r="F707" s="298"/>
      <c r="G707" s="98">
        <f>G11+G31+G70+G83+G97+G104+G202+G209+G244+G378+G408+G487+G509+G591+G656+G685+G248</f>
        <v>111357434.63</v>
      </c>
      <c r="H707" s="98">
        <f>H11+H31+H70+H83+H97+H104+H202+H209+H244+H378+H408+H487+H509+H591+H656+H685+H248</f>
        <v>97430180.71000001</v>
      </c>
      <c r="I707" s="99">
        <f t="shared" si="36"/>
        <v>0.8749319794742475</v>
      </c>
    </row>
    <row r="708" spans="1:16" s="1" customFormat="1" ht="12.75" customHeight="1">
      <c r="A708" s="4"/>
      <c r="B708" s="40"/>
      <c r="C708" s="41"/>
      <c r="D708" s="2"/>
      <c r="E708" s="2"/>
      <c r="F708" s="69"/>
      <c r="G708" s="42"/>
      <c r="H708" s="42"/>
      <c r="I708" s="24"/>
      <c r="J708" s="2"/>
      <c r="K708" s="2"/>
      <c r="L708" s="2"/>
      <c r="M708" s="2"/>
      <c r="N708" s="2"/>
      <c r="O708" s="2"/>
      <c r="P708" s="2"/>
    </row>
    <row r="709" spans="1:16" s="1" customFormat="1" ht="12.75" customHeight="1">
      <c r="A709" s="4"/>
      <c r="B709" s="40"/>
      <c r="C709" s="41"/>
      <c r="D709" s="2"/>
      <c r="E709" s="2"/>
      <c r="F709" s="69"/>
      <c r="G709" s="42"/>
      <c r="H709" s="42"/>
      <c r="I709" s="24"/>
      <c r="J709" s="2"/>
      <c r="K709" s="2"/>
      <c r="L709" s="2"/>
      <c r="M709" s="2"/>
      <c r="N709" s="2"/>
      <c r="O709" s="2"/>
      <c r="P709" s="2"/>
    </row>
    <row r="710" spans="1:16" s="1" customFormat="1" ht="12.75" customHeight="1">
      <c r="A710" s="4"/>
      <c r="B710" s="40"/>
      <c r="C710" s="41"/>
      <c r="D710" s="2"/>
      <c r="E710" s="2"/>
      <c r="F710" s="69"/>
      <c r="G710" s="42"/>
      <c r="H710" s="42"/>
      <c r="I710" s="24"/>
      <c r="J710" s="2"/>
      <c r="K710" s="2"/>
      <c r="L710" s="2"/>
      <c r="M710" s="2"/>
      <c r="N710" s="2"/>
      <c r="O710" s="2"/>
      <c r="P710" s="2"/>
    </row>
    <row r="711" spans="1:16" s="1" customFormat="1" ht="12.75" customHeight="1">
      <c r="A711" s="4"/>
      <c r="B711" s="40"/>
      <c r="C711" s="41"/>
      <c r="D711" s="2"/>
      <c r="E711" s="2"/>
      <c r="F711" s="69"/>
      <c r="G711" s="42"/>
      <c r="H711" s="42"/>
      <c r="I711" s="24"/>
      <c r="J711" s="2"/>
      <c r="K711" s="2"/>
      <c r="L711" s="2"/>
      <c r="M711" s="2"/>
      <c r="N711" s="2"/>
      <c r="O711" s="2"/>
      <c r="P711" s="2"/>
    </row>
    <row r="712" spans="1:16" ht="12.75" customHeight="1">
      <c r="A712" s="4"/>
      <c r="B712" s="40"/>
      <c r="C712" s="41"/>
      <c r="D712" s="2"/>
      <c r="E712" s="2"/>
      <c r="F712" s="69" t="s">
        <v>87</v>
      </c>
      <c r="G712" s="42"/>
      <c r="H712" s="42"/>
      <c r="I712" s="24"/>
      <c r="J712" s="2"/>
      <c r="K712" s="2"/>
      <c r="L712" s="2"/>
      <c r="M712" s="2"/>
      <c r="N712" s="2"/>
      <c r="O712" s="2"/>
      <c r="P712" s="2"/>
    </row>
    <row r="713" spans="1:16" ht="12.75" customHeight="1">
      <c r="A713" s="4"/>
      <c r="B713" s="40"/>
      <c r="C713" s="41"/>
      <c r="D713" s="2"/>
      <c r="E713" s="2"/>
      <c r="F713" s="69" t="s">
        <v>154</v>
      </c>
      <c r="G713" s="42">
        <f>G714+G715</f>
        <v>385696.91</v>
      </c>
      <c r="H713" s="42"/>
      <c r="I713" s="24"/>
      <c r="J713" s="2"/>
      <c r="K713" s="2"/>
      <c r="L713" s="2"/>
      <c r="M713" s="2"/>
      <c r="N713" s="2"/>
      <c r="O713" s="2"/>
      <c r="P713" s="2"/>
    </row>
    <row r="714" spans="1:16" ht="12.75" customHeight="1">
      <c r="A714" s="4"/>
      <c r="B714" s="40"/>
      <c r="C714" s="41"/>
      <c r="D714" s="2"/>
      <c r="E714" s="2"/>
      <c r="F714" s="69">
        <v>7</v>
      </c>
      <c r="G714" s="42">
        <f>H86+H87+H89+H184+H188+H191+H200+H251+H466+H467+H469+H479+H483+H270+H470+H472+H474+H477+H481+H486</f>
        <v>353465.12</v>
      </c>
      <c r="H714" s="42"/>
      <c r="I714" s="24"/>
      <c r="J714" s="2"/>
      <c r="K714" s="2"/>
      <c r="L714" s="2"/>
      <c r="M714" s="2"/>
      <c r="N714" s="2"/>
      <c r="O714" s="2"/>
      <c r="P714" s="2"/>
    </row>
    <row r="715" spans="1:16" ht="12.75" customHeight="1">
      <c r="A715" s="4"/>
      <c r="B715" s="40"/>
      <c r="C715" s="41"/>
      <c r="D715" s="2"/>
      <c r="E715" s="2"/>
      <c r="F715" s="69" t="s">
        <v>155</v>
      </c>
      <c r="G715" s="42">
        <f>H185+H189+H192+H201+H465+H468+H471+H473+H478+H475+H480+H484</f>
        <v>32231.79</v>
      </c>
      <c r="H715" s="42"/>
      <c r="I715" s="24"/>
      <c r="J715" s="2"/>
      <c r="K715" s="2"/>
      <c r="L715" s="2"/>
      <c r="M715" s="2"/>
      <c r="N715" s="2"/>
      <c r="O715" s="2"/>
      <c r="P715" s="2"/>
    </row>
    <row r="716" spans="1:16" ht="12.75" customHeight="1">
      <c r="A716" s="4"/>
      <c r="B716" s="40"/>
      <c r="C716" s="41"/>
      <c r="D716" s="2"/>
      <c r="E716" s="2"/>
      <c r="G716" s="42"/>
      <c r="H716" s="42"/>
      <c r="I716" s="24"/>
      <c r="J716" s="2"/>
      <c r="K716" s="2"/>
      <c r="L716" s="2"/>
      <c r="M716" s="2"/>
      <c r="N716" s="2"/>
      <c r="O716" s="2"/>
      <c r="P716" s="2"/>
    </row>
    <row r="717" spans="1:16" ht="12.75" customHeight="1">
      <c r="A717" s="4"/>
      <c r="B717" s="40"/>
      <c r="C717" s="41"/>
      <c r="D717" s="2"/>
      <c r="E717" s="2"/>
      <c r="F717" s="69" t="s">
        <v>156</v>
      </c>
      <c r="G717" s="42">
        <f>G718+G719</f>
        <v>656111.6</v>
      </c>
      <c r="H717" s="42"/>
      <c r="I717" s="24"/>
      <c r="J717" s="2"/>
      <c r="K717" s="2"/>
      <c r="L717" s="2"/>
      <c r="M717" s="2"/>
      <c r="N717" s="2"/>
      <c r="O717" s="2"/>
      <c r="P717" s="2"/>
    </row>
    <row r="718" spans="1:16" ht="12.75" customHeight="1">
      <c r="A718" s="4"/>
      <c r="B718" s="40"/>
      <c r="C718" s="41"/>
      <c r="D718" s="2"/>
      <c r="E718" s="2"/>
      <c r="F718" s="69">
        <v>7</v>
      </c>
      <c r="G718" s="42">
        <f>H67+H630+H653+H705</f>
        <v>463248.12</v>
      </c>
      <c r="H718" s="42"/>
      <c r="I718" s="24"/>
      <c r="J718" s="2"/>
      <c r="K718" s="2"/>
      <c r="L718" s="2"/>
      <c r="M718" s="2"/>
      <c r="N718" s="2"/>
      <c r="O718" s="2"/>
      <c r="P718" s="2"/>
    </row>
    <row r="719" spans="1:16" ht="12.75" customHeight="1">
      <c r="A719" s="4"/>
      <c r="B719" s="40"/>
      <c r="C719" s="41"/>
      <c r="D719" s="2"/>
      <c r="E719" s="2"/>
      <c r="F719" s="69">
        <v>9</v>
      </c>
      <c r="G719" s="42">
        <f>H68+H631+H654+H706</f>
        <v>192863.48</v>
      </c>
      <c r="H719" s="42"/>
      <c r="I719" s="24"/>
      <c r="J719" s="2"/>
      <c r="K719" s="2"/>
      <c r="L719" s="2"/>
      <c r="M719" s="2"/>
      <c r="N719" s="2"/>
      <c r="O719" s="2"/>
      <c r="P719" s="2"/>
    </row>
    <row r="720" spans="1:16" ht="12.75" customHeight="1">
      <c r="A720" s="4"/>
      <c r="B720" s="40"/>
      <c r="C720" s="41"/>
      <c r="D720" s="2"/>
      <c r="E720" s="2"/>
      <c r="G720" s="42"/>
      <c r="H720" s="42"/>
      <c r="I720" s="24"/>
      <c r="J720" s="2"/>
      <c r="K720" s="2"/>
      <c r="L720" s="2"/>
      <c r="M720" s="2"/>
      <c r="N720" s="2"/>
      <c r="O720" s="2"/>
      <c r="P720" s="2"/>
    </row>
    <row r="721" spans="1:16" ht="12.75" customHeight="1">
      <c r="A721" s="4"/>
      <c r="B721" s="40"/>
      <c r="C721" s="41"/>
      <c r="D721" s="2"/>
      <c r="E721" s="2"/>
      <c r="G721" s="42"/>
      <c r="H721" s="42"/>
      <c r="I721" s="24"/>
      <c r="J721" s="2"/>
      <c r="K721" s="2"/>
      <c r="L721" s="2"/>
      <c r="M721" s="2"/>
      <c r="N721" s="2"/>
      <c r="O721" s="2"/>
      <c r="P721" s="2"/>
    </row>
    <row r="722" spans="1:16" ht="14.25">
      <c r="A722" s="4"/>
      <c r="B722" s="3"/>
      <c r="F722" s="84" t="s">
        <v>157</v>
      </c>
      <c r="G722" s="43">
        <f>+H34+H47+H88+H86+H87+H89+H107+H108+H109+H720+H110+H125+H126+H127+H128+H130+H159+H166+H167+H168+H169+H170+H184+H185+H186+H187+H188+H189+H190+H191+H192+H193+H206+H207+H208+H217+H46+H153+H154+H155+H180+H199+H200+H201+H231+H270+H291+H313+H344+H356+H368+H375+H401+H402+H403+H404+H218+H219+H220+H221+H253+H254+H255+H256+H257+H278+H279+H280+H281+H296+H298+H297+H299+H300+H318+H319+H320+H328+H336+H337+H338+H339+H350+H351+H352+H360+H361+H362+H363+H376+H391+H392+H393+H416+H417+H418+H419+H440+H441+H442+H443+H444+H457+H458+H459+H467+H468+H470+H471+H472+H473+H474+H491+H492+H608+H493+H494+H514+H515+H516+H517+H518+H530+H531+H532+H533+H534+H555+H556+H557+H558+H572+H595+H596+H604+H605+H606+H607+H640+H641+H642+H660+H661+H662+H688+H689+H469+H475+H500+H545+H546+H547+H559+H576+H577+H578+H579+H580+H650+H669</f>
        <v>34122321.68000001</v>
      </c>
      <c r="H722" s="43"/>
      <c r="I722" s="24"/>
      <c r="J722" s="2"/>
      <c r="K722" s="2"/>
      <c r="L722" s="2"/>
      <c r="M722" s="2"/>
      <c r="N722" s="2"/>
      <c r="O722" s="2"/>
      <c r="P722" s="2"/>
    </row>
    <row r="723" spans="1:16" ht="14.25">
      <c r="A723" s="4"/>
      <c r="B723" s="3"/>
      <c r="F723" s="84" t="s">
        <v>158</v>
      </c>
      <c r="G723" s="43"/>
      <c r="H723" s="43"/>
      <c r="I723" s="24"/>
      <c r="J723" s="2"/>
      <c r="K723" s="2"/>
      <c r="L723" s="2"/>
      <c r="M723" s="2"/>
      <c r="N723" s="2"/>
      <c r="O723" s="2"/>
      <c r="P723" s="2"/>
    </row>
    <row r="724" spans="1:16" ht="14.25">
      <c r="A724" s="4"/>
      <c r="B724" s="3"/>
      <c r="F724" s="69" t="s">
        <v>159</v>
      </c>
      <c r="G724" s="42"/>
      <c r="H724" s="42"/>
      <c r="I724" s="24"/>
      <c r="J724" s="2"/>
      <c r="K724" s="2"/>
      <c r="L724" s="2"/>
      <c r="M724" s="2"/>
      <c r="N724" s="2"/>
      <c r="O724" s="2"/>
      <c r="P724" s="2"/>
    </row>
    <row r="725" spans="1:16" ht="14.25">
      <c r="A725" s="2"/>
      <c r="B725" s="3"/>
      <c r="I725" s="45"/>
      <c r="J725" s="2"/>
      <c r="K725" s="2"/>
      <c r="L725" s="2"/>
      <c r="M725" s="2"/>
      <c r="N725" s="2"/>
      <c r="O725" s="2"/>
      <c r="P725" s="2"/>
    </row>
    <row r="726" spans="1:9" ht="14.25">
      <c r="A726" s="4"/>
      <c r="B726" s="3"/>
      <c r="I726" s="24"/>
    </row>
    <row r="727" spans="1:9" ht="14.25">
      <c r="A727" s="4"/>
      <c r="B727" s="3"/>
      <c r="I727" s="24"/>
    </row>
    <row r="728" spans="1:9" ht="14.25">
      <c r="A728" s="4"/>
      <c r="B728" s="3"/>
      <c r="I728" s="24"/>
    </row>
    <row r="729" spans="1:9" ht="14.25">
      <c r="A729" s="4"/>
      <c r="B729" s="3"/>
      <c r="I729" s="24"/>
    </row>
    <row r="730" spans="1:9" ht="14.25">
      <c r="A730" s="4"/>
      <c r="B730" s="3"/>
      <c r="I730" s="24"/>
    </row>
    <row r="731" spans="1:9" ht="14.25">
      <c r="A731" s="4"/>
      <c r="B731" s="3"/>
      <c r="I731" s="24"/>
    </row>
    <row r="732" spans="1:9" ht="14.25">
      <c r="A732" s="4"/>
      <c r="B732" s="3"/>
      <c r="I732" s="24"/>
    </row>
    <row r="733" spans="1:9" ht="14.25">
      <c r="A733" s="4"/>
      <c r="B733" s="3"/>
      <c r="I733" s="24"/>
    </row>
    <row r="734" spans="1:9" ht="14.25">
      <c r="A734" s="4"/>
      <c r="B734" s="3"/>
      <c r="I734" s="24"/>
    </row>
    <row r="735" spans="1:9" ht="14.25">
      <c r="A735" s="4"/>
      <c r="B735" s="3"/>
      <c r="I735" s="24"/>
    </row>
    <row r="736" spans="1:9" ht="14.25">
      <c r="A736" s="4"/>
      <c r="B736" s="3"/>
      <c r="I736" s="24"/>
    </row>
    <row r="737" spans="1:9" ht="14.25">
      <c r="A737" s="4"/>
      <c r="B737" s="3"/>
      <c r="I737" s="24"/>
    </row>
    <row r="738" spans="1:9" ht="14.25">
      <c r="A738" s="4"/>
      <c r="B738" s="3"/>
      <c r="I738" s="24"/>
    </row>
    <row r="739" spans="1:9" ht="14.25">
      <c r="A739" s="4"/>
      <c r="B739" s="3"/>
      <c r="I739" s="24"/>
    </row>
    <row r="740" spans="1:9" ht="14.25">
      <c r="A740" s="4"/>
      <c r="B740" s="3"/>
      <c r="I740" s="24"/>
    </row>
    <row r="741" spans="1:9" ht="14.25">
      <c r="A741" s="4"/>
      <c r="B741" s="3"/>
      <c r="I741" s="24"/>
    </row>
    <row r="742" spans="1:9" ht="14.25">
      <c r="A742" s="4"/>
      <c r="B742" s="3"/>
      <c r="I742" s="24"/>
    </row>
    <row r="743" spans="1:9" ht="14.25">
      <c r="A743" s="4"/>
      <c r="B743" s="3"/>
      <c r="I743" s="24"/>
    </row>
    <row r="744" spans="1:9" ht="14.25">
      <c r="A744" s="4"/>
      <c r="B744" s="3"/>
      <c r="I744" s="24"/>
    </row>
    <row r="745" spans="1:9" ht="14.25">
      <c r="A745" s="4"/>
      <c r="B745" s="3"/>
      <c r="I745" s="24"/>
    </row>
    <row r="746" spans="1:9" ht="14.25">
      <c r="A746" s="4"/>
      <c r="B746" s="3"/>
      <c r="I746" s="24"/>
    </row>
    <row r="747" spans="1:9" ht="14.25">
      <c r="A747" s="4"/>
      <c r="B747" s="3"/>
      <c r="I747" s="24"/>
    </row>
    <row r="748" spans="1:2" ht="14.25">
      <c r="A748" s="4"/>
      <c r="B748" s="3"/>
    </row>
  </sheetData>
  <sheetProtection/>
  <mergeCells count="144">
    <mergeCell ref="A32:B69"/>
    <mergeCell ref="A71:B82"/>
    <mergeCell ref="A249:B377"/>
    <mergeCell ref="A707:F707"/>
    <mergeCell ref="C701:C706"/>
    <mergeCell ref="A686:B706"/>
    <mergeCell ref="C205:C208"/>
    <mergeCell ref="B591:B592"/>
    <mergeCell ref="C374:C376"/>
    <mergeCell ref="C432:C433"/>
    <mergeCell ref="A211:B243"/>
    <mergeCell ref="C317:C325"/>
    <mergeCell ref="A593:B655"/>
    <mergeCell ref="F424:F426"/>
    <mergeCell ref="C250:C273"/>
    <mergeCell ref="C274:C275"/>
    <mergeCell ref="C276:C291"/>
    <mergeCell ref="C370:C372"/>
    <mergeCell ref="F274:F275"/>
    <mergeCell ref="F410:F411"/>
    <mergeCell ref="C293:C315"/>
    <mergeCell ref="C400:C407"/>
    <mergeCell ref="F245:F246"/>
    <mergeCell ref="C123:C148"/>
    <mergeCell ref="C245:C246"/>
    <mergeCell ref="C203:C204"/>
    <mergeCell ref="C236:C237"/>
    <mergeCell ref="C239:C243"/>
    <mergeCell ref="C209:C210"/>
    <mergeCell ref="C214:C234"/>
    <mergeCell ref="F121:F122"/>
    <mergeCell ref="F203:F204"/>
    <mergeCell ref="C116:C120"/>
    <mergeCell ref="C158:C162"/>
    <mergeCell ref="C164:C179"/>
    <mergeCell ref="C66:C68"/>
    <mergeCell ref="C95:C96"/>
    <mergeCell ref="C99:C103"/>
    <mergeCell ref="C85:C92"/>
    <mergeCell ref="C72:C80"/>
    <mergeCell ref="G9:G10"/>
    <mergeCell ref="C61:C62"/>
    <mergeCell ref="F9:F10"/>
    <mergeCell ref="C33:C37"/>
    <mergeCell ref="C24:C25"/>
    <mergeCell ref="C27:C30"/>
    <mergeCell ref="D9:E10"/>
    <mergeCell ref="C9:C10"/>
    <mergeCell ref="C13:C21"/>
    <mergeCell ref="H3:I3"/>
    <mergeCell ref="H5:I5"/>
    <mergeCell ref="C7:H7"/>
    <mergeCell ref="D202:E202"/>
    <mergeCell ref="C424:C426"/>
    <mergeCell ref="C327:C332"/>
    <mergeCell ref="C334:C343"/>
    <mergeCell ref="C348:C356"/>
    <mergeCell ref="C358:C368"/>
    <mergeCell ref="H9:H10"/>
    <mergeCell ref="C614:C615"/>
    <mergeCell ref="C574:C590"/>
    <mergeCell ref="C507:C508"/>
    <mergeCell ref="C544:C548"/>
    <mergeCell ref="C564:C565"/>
    <mergeCell ref="C380:C381"/>
    <mergeCell ref="C386:C388"/>
    <mergeCell ref="C390:C398"/>
    <mergeCell ref="C410:C411"/>
    <mergeCell ref="C415:C423"/>
    <mergeCell ref="C622:C632"/>
    <mergeCell ref="C638:C654"/>
    <mergeCell ref="C658:C672"/>
    <mergeCell ref="C680:C684"/>
    <mergeCell ref="C687:C696"/>
    <mergeCell ref="C567:C568"/>
    <mergeCell ref="C570:C572"/>
    <mergeCell ref="C591:C592"/>
    <mergeCell ref="C594:C599"/>
    <mergeCell ref="C603:C612"/>
    <mergeCell ref="C698:C699"/>
    <mergeCell ref="D121:D122"/>
    <mergeCell ref="D203:D204"/>
    <mergeCell ref="D209:D210"/>
    <mergeCell ref="D245:D246"/>
    <mergeCell ref="D274:D275"/>
    <mergeCell ref="D410:D411"/>
    <mergeCell ref="D424:D426"/>
    <mergeCell ref="D591:D592"/>
    <mergeCell ref="C182:C201"/>
    <mergeCell ref="G121:G122"/>
    <mergeCell ref="G203:G204"/>
    <mergeCell ref="G209:G210"/>
    <mergeCell ref="G245:G246"/>
    <mergeCell ref="G274:G275"/>
    <mergeCell ref="G410:G411"/>
    <mergeCell ref="H121:H122"/>
    <mergeCell ref="H203:H204"/>
    <mergeCell ref="H209:H210"/>
    <mergeCell ref="H245:H246"/>
    <mergeCell ref="H274:H275"/>
    <mergeCell ref="I9:I10"/>
    <mergeCell ref="I121:I122"/>
    <mergeCell ref="I203:I204"/>
    <mergeCell ref="I209:I210"/>
    <mergeCell ref="I245:I246"/>
    <mergeCell ref="A657:B684"/>
    <mergeCell ref="A409:B486"/>
    <mergeCell ref="A488:B508"/>
    <mergeCell ref="C106:C111"/>
    <mergeCell ref="C113:C114"/>
    <mergeCell ref="A379:B407"/>
    <mergeCell ref="A105:B201"/>
    <mergeCell ref="A203:B208"/>
    <mergeCell ref="C619:C620"/>
    <mergeCell ref="C121:C122"/>
    <mergeCell ref="B209:B210"/>
    <mergeCell ref="H410:H411"/>
    <mergeCell ref="H424:H426"/>
    <mergeCell ref="H591:H592"/>
    <mergeCell ref="I410:I411"/>
    <mergeCell ref="C438:C455"/>
    <mergeCell ref="C457:C460"/>
    <mergeCell ref="I274:I275"/>
    <mergeCell ref="F591:F592"/>
    <mergeCell ref="F209:F210"/>
    <mergeCell ref="C464:C486"/>
    <mergeCell ref="C489:C500"/>
    <mergeCell ref="C527:C542"/>
    <mergeCell ref="C552:C562"/>
    <mergeCell ref="I424:I426"/>
    <mergeCell ref="I591:I592"/>
    <mergeCell ref="G424:G426"/>
    <mergeCell ref="G591:G592"/>
    <mergeCell ref="C511:C525"/>
    <mergeCell ref="A9:A10"/>
    <mergeCell ref="B9:B10"/>
    <mergeCell ref="C150:C156"/>
    <mergeCell ref="A12:B30"/>
    <mergeCell ref="A84:B96"/>
    <mergeCell ref="A591:A592"/>
    <mergeCell ref="A245:B247"/>
    <mergeCell ref="A98:B103"/>
    <mergeCell ref="A209:A210"/>
    <mergeCell ref="A510:B590"/>
  </mergeCells>
  <printOptions/>
  <pageMargins left="0.5598425196850391" right="0.3901574803149611" top="1.1437007874015752" bottom="1.061023622047244" header="0.7500000000000001" footer="0.30000000000000004"/>
  <pageSetup fitToHeight="0" fitToWidth="0" horizontalDpi="600" verticalDpi="600" orientation="portrait" paperSize="9" scale="88" r:id="rId1"/>
  <headerFooter alignWithMargins="0">
    <oddFooter>&amp;C&amp;10&amp;P</oddFooter>
  </headerFooter>
  <ignoredErrors>
    <ignoredError sqref="I2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:C37"/>
    </sheetView>
  </sheetViews>
  <sheetFormatPr defaultColWidth="8" defaultRowHeight="14.25"/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Krocz</dc:creator>
  <cp:keywords/>
  <dc:description/>
  <cp:lastModifiedBy>Monika Kuzioła</cp:lastModifiedBy>
  <cp:lastPrinted>2022-02-22T10:07:46Z</cp:lastPrinted>
  <dcterms:created xsi:type="dcterms:W3CDTF">2020-08-01T07:08:26Z</dcterms:created>
  <dcterms:modified xsi:type="dcterms:W3CDTF">2022-03-29T09:28:16Z</dcterms:modified>
  <cp:category/>
  <cp:version/>
  <cp:contentType/>
  <cp:contentStatus/>
  <cp:revision>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1045-11.2.0.9635</vt:lpwstr>
  </property>
</Properties>
</file>