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W:\SPRAWOZDANIA OPISOWE Z WYKONANIA BUDZETU\SPRAWOZDANIE OPISOWE II PÓŁROCZE 2021\"/>
    </mc:Choice>
  </mc:AlternateContent>
  <xr:revisionPtr revIDLastSave="0" documentId="13_ncr:1_{8BDE4416-645D-49EB-BCC0-4FA07B3482BC}" xr6:coauthVersionLast="47" xr6:coauthVersionMax="47" xr10:uidLastSave="{00000000-0000-0000-0000-000000000000}"/>
  <bookViews>
    <workbookView xWindow="-120" yWindow="-120" windowWidth="25440" windowHeight="15390" tabRatio="612" xr2:uid="{00000000-000D-0000-FFFF-FFFF00000000}"/>
  </bookViews>
  <sheets>
    <sheet name="Arkusz1" sheetId="1" r:id="rId1"/>
  </sheets>
  <definedNames>
    <definedName name="_xlnm.Print_Area" localSheetId="0">Arkusz1!$A$1:$E$103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06" i="1" l="1"/>
  <c r="D105" i="1"/>
  <c r="E102" i="1"/>
  <c r="D101" i="1"/>
  <c r="C101" i="1"/>
  <c r="E100" i="1"/>
  <c r="E99" i="1"/>
  <c r="E98" i="1"/>
  <c r="E97" i="1"/>
  <c r="E96" i="1"/>
  <c r="E95" i="1"/>
  <c r="D94" i="1"/>
  <c r="C94" i="1"/>
  <c r="C93" i="1" s="1"/>
  <c r="E92" i="1"/>
  <c r="E91" i="1"/>
  <c r="D90" i="1"/>
  <c r="C90" i="1"/>
  <c r="E89" i="1"/>
  <c r="E88" i="1"/>
  <c r="D87" i="1"/>
  <c r="D86" i="1" s="1"/>
  <c r="C87" i="1"/>
  <c r="C86" i="1"/>
  <c r="E85" i="1"/>
  <c r="E84" i="1"/>
  <c r="E83" i="1"/>
  <c r="E82" i="1"/>
  <c r="D81" i="1"/>
  <c r="C81" i="1"/>
  <c r="E80" i="1"/>
  <c r="E79" i="1"/>
  <c r="E78" i="1"/>
  <c r="D77" i="1"/>
  <c r="C77" i="1"/>
  <c r="E76" i="1"/>
  <c r="E75" i="1"/>
  <c r="E74" i="1"/>
  <c r="E73" i="1"/>
  <c r="D72" i="1"/>
  <c r="E72" i="1" s="1"/>
  <c r="C72" i="1"/>
  <c r="E71" i="1"/>
  <c r="D70" i="1"/>
  <c r="C70" i="1"/>
  <c r="E69" i="1"/>
  <c r="D68" i="1"/>
  <c r="C68" i="1"/>
  <c r="E66" i="1"/>
  <c r="D65" i="1"/>
  <c r="C65" i="1"/>
  <c r="C64" i="1" s="1"/>
  <c r="D64" i="1"/>
  <c r="E63" i="1"/>
  <c r="D62" i="1"/>
  <c r="C62" i="1"/>
  <c r="E61" i="1"/>
  <c r="E60" i="1"/>
  <c r="D60" i="1"/>
  <c r="C60" i="1"/>
  <c r="E59" i="1"/>
  <c r="E58" i="1"/>
  <c r="E57" i="1"/>
  <c r="E56" i="1"/>
  <c r="E55" i="1"/>
  <c r="E54" i="1"/>
  <c r="E53" i="1"/>
  <c r="D52" i="1"/>
  <c r="C52" i="1"/>
  <c r="C51" i="1" s="1"/>
  <c r="E50" i="1"/>
  <c r="E49" i="1"/>
  <c r="E48" i="1"/>
  <c r="E47" i="1"/>
  <c r="E46" i="1"/>
  <c r="E45" i="1"/>
  <c r="D44" i="1"/>
  <c r="C44" i="1"/>
  <c r="C43" i="1" s="1"/>
  <c r="E42" i="1"/>
  <c r="D41" i="1"/>
  <c r="C41" i="1"/>
  <c r="C40" i="1" s="1"/>
  <c r="D40" i="1"/>
  <c r="E39" i="1"/>
  <c r="D38" i="1"/>
  <c r="E38" i="1" s="1"/>
  <c r="C38" i="1"/>
  <c r="C37" i="1" s="1"/>
  <c r="D37" i="1"/>
  <c r="E36" i="1"/>
  <c r="D35" i="1"/>
  <c r="E35" i="1" s="1"/>
  <c r="C35" i="1"/>
  <c r="E34" i="1"/>
  <c r="D33" i="1"/>
  <c r="C33" i="1"/>
  <c r="C16" i="1" s="1"/>
  <c r="E32" i="1"/>
  <c r="E31" i="1"/>
  <c r="E30" i="1"/>
  <c r="E29" i="1"/>
  <c r="E28" i="1"/>
  <c r="E27" i="1"/>
  <c r="E26" i="1"/>
  <c r="E25" i="1"/>
  <c r="E24" i="1"/>
  <c r="E23" i="1"/>
  <c r="E22" i="1"/>
  <c r="E21" i="1"/>
  <c r="D20" i="1"/>
  <c r="C20" i="1"/>
  <c r="E19" i="1"/>
  <c r="E18" i="1"/>
  <c r="E17" i="1"/>
  <c r="D17" i="1"/>
  <c r="C17" i="1"/>
  <c r="D16" i="1"/>
  <c r="E15" i="1"/>
  <c r="E14" i="1"/>
  <c r="E13" i="1"/>
  <c r="E12" i="1"/>
  <c r="E11" i="1"/>
  <c r="E10" i="1"/>
  <c r="E9" i="1"/>
  <c r="D9" i="1"/>
  <c r="D8" i="1" s="1"/>
  <c r="C9" i="1"/>
  <c r="C8" i="1"/>
  <c r="E16" i="1" l="1"/>
  <c r="E33" i="1"/>
  <c r="C67" i="1"/>
  <c r="E70" i="1"/>
  <c r="E44" i="1"/>
  <c r="E52" i="1"/>
  <c r="E64" i="1"/>
  <c r="E68" i="1"/>
  <c r="E77" i="1"/>
  <c r="E86" i="1"/>
  <c r="E90" i="1"/>
  <c r="E94" i="1"/>
  <c r="E101" i="1"/>
  <c r="E37" i="1"/>
  <c r="E20" i="1"/>
  <c r="E62" i="1"/>
  <c r="E65" i="1"/>
  <c r="E81" i="1"/>
  <c r="C103" i="1"/>
  <c r="E40" i="1"/>
  <c r="E8" i="1"/>
  <c r="E87" i="1"/>
  <c r="E41" i="1"/>
  <c r="D43" i="1"/>
  <c r="E43" i="1" s="1"/>
  <c r="D51" i="1"/>
  <c r="D67" i="1"/>
  <c r="E67" i="1" s="1"/>
  <c r="D93" i="1"/>
  <c r="E93" i="1" s="1"/>
  <c r="E51" i="1" l="1"/>
  <c r="D103" i="1"/>
  <c r="D107" i="1" s="1"/>
  <c r="E103" i="1" l="1"/>
</calcChain>
</file>

<file path=xl/sharedStrings.xml><?xml version="1.0" encoding="utf-8"?>
<sst xmlns="http://schemas.openxmlformats.org/spreadsheetml/2006/main" count="182" uniqueCount="167">
  <si>
    <t>Załącznik Nr 3</t>
  </si>
  <si>
    <t>Wójta Gminy Niemce</t>
  </si>
  <si>
    <t>Sprawozdanie z wykonania inwestycji gminnych na dzień 31.12.2021 r.</t>
  </si>
  <si>
    <t>Lp</t>
  </si>
  <si>
    <t>Nazwa zadania</t>
  </si>
  <si>
    <t xml:space="preserve">Plan </t>
  </si>
  <si>
    <t xml:space="preserve">Wykonanie </t>
  </si>
  <si>
    <t>% wykonania planu</t>
  </si>
  <si>
    <t>010</t>
  </si>
  <si>
    <t>Rolnictwo i łowiectwo</t>
  </si>
  <si>
    <t>01010</t>
  </si>
  <si>
    <t>Infrastuktura wodociągowa i sanitacyjna wsi</t>
  </si>
  <si>
    <t>Budowa studni w m. Dys na działce gminnej nr 499</t>
  </si>
  <si>
    <t>I-541</t>
  </si>
  <si>
    <t>I-950</t>
  </si>
  <si>
    <t>Budowa studni w m. Jakubowice Konińskie</t>
  </si>
  <si>
    <t>I-847</t>
  </si>
  <si>
    <t>WPF</t>
  </si>
  <si>
    <t>Przebudowa istniejącej sieci wodociągowej w m. Niemce ( ul. Zielona i ul. Lubelska)</t>
  </si>
  <si>
    <t>I-347</t>
  </si>
  <si>
    <t>I-316</t>
  </si>
  <si>
    <t>Zakup działki pod przepompownię ścieków w m. Niemce ul. Leonów</t>
  </si>
  <si>
    <t>I-912</t>
  </si>
  <si>
    <t>Wykonanie dokumentacji dot. przełożenia wodociągu w m. Osówka</t>
  </si>
  <si>
    <t>Budowa kanalizacji sanitarnej w m. Rudka Kozłowiecka</t>
  </si>
  <si>
    <t>I-629</t>
  </si>
  <si>
    <t>Transport i łączność</t>
  </si>
  <si>
    <t>Drogi publiczne wojewódzkie</t>
  </si>
  <si>
    <t>Budowa przejść dla pieszych oraz fragmentów chodnika na skrzyżowaniu drogi wojewódzkiej nr 809 Lublin- Krasienin-Kierzkówka-Przytoczno z drogą powiatowa nr 2214L w m. Majdan Krasieniński</t>
  </si>
  <si>
    <t>I-846</t>
  </si>
  <si>
    <t>Budowa zatok autobusowych oraz przejść dla pieszych na skrzyżowaniu drogi wojewódzkiej 809 z drogą gminną do Woli Krasienińskiej- dokumentacja</t>
  </si>
  <si>
    <t>I-945</t>
  </si>
  <si>
    <t>Drogi publiczne gminne</t>
  </si>
  <si>
    <t xml:space="preserve">Budowa chodnika przy drodze gminnej nr 106077L w m. Wola Niemiecka VI linia </t>
  </si>
  <si>
    <t>I-958</t>
  </si>
  <si>
    <t>Budowa drogi gminnej urządzonej na działkach 1306/1,1306/2,1078 w m. Nowy Staw</t>
  </si>
  <si>
    <t>I-887</t>
  </si>
  <si>
    <t>I-955</t>
  </si>
  <si>
    <t>Przebudowa drogi gminnej nr 106031L w m. Krasienin Kolonia</t>
  </si>
  <si>
    <t>I-708</t>
  </si>
  <si>
    <t>I-914</t>
  </si>
  <si>
    <t>Modernizacja drogi gminnej na działkach nr 114 oraz 113/6 w m. Elizówka</t>
  </si>
  <si>
    <t>I-894</t>
  </si>
  <si>
    <t>I-915</t>
  </si>
  <si>
    <t xml:space="preserve">Przebudowa drogi nr 106042L w m. Krasienin </t>
  </si>
  <si>
    <t>I-959</t>
  </si>
  <si>
    <t>Modernizacja drogi urządzonej na działce nr 1919/4 w m. Niemce ul. Kolejowa</t>
  </si>
  <si>
    <t>I-895</t>
  </si>
  <si>
    <t>I-956</t>
  </si>
  <si>
    <t>Modernizacja( przebudowa) drogi dojazdowej do gruntów rolnych w obrębie Pólko gm. Niemce stanowiacej drogę gminną nr 106081L i położoną na działkach nr 31 i 91</t>
  </si>
  <si>
    <t>I-586</t>
  </si>
  <si>
    <t>I-916</t>
  </si>
  <si>
    <t>Przebudowa drogi gminnej na działce nr ewid. 924 obręb Nowy Staw gm. Niemce</t>
  </si>
  <si>
    <t>I-473</t>
  </si>
  <si>
    <t>I-949</t>
  </si>
  <si>
    <t>Przebudowa( modernizacja) drogi nr 106046L w m. Wola Niemiecka- Zalesie</t>
  </si>
  <si>
    <t>I-896</t>
  </si>
  <si>
    <t>I-779</t>
  </si>
  <si>
    <t>Zakup działek o numerach 842,844,894,964 o łącznej powierzchni 0,69 ha w m. Nowy Staw</t>
  </si>
  <si>
    <t>Zakup rozsypywarki</t>
  </si>
  <si>
    <t>I-960</t>
  </si>
  <si>
    <t>Zakup skrapiarki (remontera)</t>
  </si>
  <si>
    <t>I-951</t>
  </si>
  <si>
    <t>Usuwanie skutków klęsk żywiołowych</t>
  </si>
  <si>
    <t>Utwardzenie dnia i odwodnienie wąwozu lessowego w ciągu drogi gminnej nr 112559L w m. Dys gm. Niemce</t>
  </si>
  <si>
    <t>I-742</t>
  </si>
  <si>
    <t>Pozostała działalnośc</t>
  </si>
  <si>
    <t>Mobilny LOF w ramach Zintegrowanych Inwestycji Terytorialnych ( budowa m. in. węzłów przesiadkowych)</t>
  </si>
  <si>
    <t>I-606</t>
  </si>
  <si>
    <t>Gospodarka mieszkaniowa</t>
  </si>
  <si>
    <t>Gospodarka gruntami i nieruchomościami</t>
  </si>
  <si>
    <t>Zakup nieruchomości zabudowanej oznaczonej nr 14/1 o pow. 0,7238 ha położonej w obrębie Baszki oraz działki nr 16/2 o pow. 0,20 ha stanowiącej grunty orne</t>
  </si>
  <si>
    <t>Administaracja publiczna</t>
  </si>
  <si>
    <t>Urzędy gmin (miast i miast na prawach powiatu)</t>
  </si>
  <si>
    <t>Zakup zasilacza UPS na potrzeby Urzędu Gminy Niemce</t>
  </si>
  <si>
    <t>I-947</t>
  </si>
  <si>
    <t>Bezpieczeństwo publiczne i ochrona przeciwpożarowa</t>
  </si>
  <si>
    <t>Ochotnicze straże pożarne</t>
  </si>
  <si>
    <t>Budowa ogrodzenia na działce w m. Jakubowice Konińskie</t>
  </si>
  <si>
    <t>Zakup garażu na potrzeby OSP Jakubowice Konińskie</t>
  </si>
  <si>
    <t>Zakup nieruchomosci zabudowanej nr 593/4 o pow. 0,0102 ha w m. Majdan Krasieniński</t>
  </si>
  <si>
    <t>Zakup samochodu ratowniczo- gaśniczego na potrzeby OSP Dys</t>
  </si>
  <si>
    <t>I-381</t>
  </si>
  <si>
    <t>Zakup samochodu ratowniczo-gaśniczego na potrzeby OSP Nasutów</t>
  </si>
  <si>
    <t>I-854</t>
  </si>
  <si>
    <t>I-553</t>
  </si>
  <si>
    <t>Zakup wyposażenia na potrzeby OSP Jakubowice Konińskie</t>
  </si>
  <si>
    <t>I-921</t>
  </si>
  <si>
    <t xml:space="preserve">Oświata  i wychowanie </t>
  </si>
  <si>
    <t>Szkoły podstawowe</t>
  </si>
  <si>
    <t>Budowa kompleksu szkolno-sportowego w m. Nasutów</t>
  </si>
  <si>
    <t>Budowa windy gastronomicznej w budynku ZPO Ciecierzyn- dokumentacja</t>
  </si>
  <si>
    <t>I-908</t>
  </si>
  <si>
    <t>I-953</t>
  </si>
  <si>
    <t>Rozbudowa Szkoły Podstawowej w Rudce Kozłowieckiej</t>
  </si>
  <si>
    <t>I-910</t>
  </si>
  <si>
    <t>I-924</t>
  </si>
  <si>
    <t>Wykonanie placu zabaw przy Szkole Podstawowej w Krasieninie</t>
  </si>
  <si>
    <t>Zakup i montaż radiowęzła dla SP w Jakubowicach Konińskich</t>
  </si>
  <si>
    <t>I-954</t>
  </si>
  <si>
    <t>Zakup działki nr 1635/7 o pow. 0,0046 ha w  Nasutowie</t>
  </si>
  <si>
    <t xml:space="preserve">Agregat do klimatyzacji w SP Jakubowice </t>
  </si>
  <si>
    <t>Przedszkola</t>
  </si>
  <si>
    <t>Budowa przedszkola w Dysie</t>
  </si>
  <si>
    <t>I-925</t>
  </si>
  <si>
    <t>Stołówki szkolne i przedszkolne</t>
  </si>
  <si>
    <t>ZPO Ciecierzyn- zakup pieca konwekcyjno- parowego z oprzyrządowaniem w ramach dotacji celowej "Posiłek w szkole i w domu"- wkład własny</t>
  </si>
  <si>
    <t>Ochrona zdrowia</t>
  </si>
  <si>
    <t>Lecznictwo ambulatoryjne</t>
  </si>
  <si>
    <t>Wykonanie studni chłonnej i odwodnienia budynku ZOZ  w Krasieninie</t>
  </si>
  <si>
    <t>Gospodarka komunalna i ochrona środowiska</t>
  </si>
  <si>
    <t>Gospodarka ściekowa i ochrona wód</t>
  </si>
  <si>
    <t>Wykup nieruchomości stanowiącej działkę nr 26/65 położonej w m. Niemce od KOWR</t>
  </si>
  <si>
    <t>Oczyszczanie miast i wsi</t>
  </si>
  <si>
    <t>Zakup piły tarczowej na potrzeby ZGK  w Niemcach</t>
  </si>
  <si>
    <t>Oświetlenie ulic,placów, dróg</t>
  </si>
  <si>
    <t>Budowa oświetlenia ul. Poprzecznej w m. Dys- dokumentacja</t>
  </si>
  <si>
    <t>I-807</t>
  </si>
  <si>
    <t>I-927</t>
  </si>
  <si>
    <t>Zakup i montaż lampy solarnej na przystanku na ul. Lubelskiej w m. Niemce</t>
  </si>
  <si>
    <t>I-928</t>
  </si>
  <si>
    <t>Niskoemisyjna Gmina Niemce( budowa i modernizacja oświetlenia OZE)</t>
  </si>
  <si>
    <t>I-712</t>
  </si>
  <si>
    <t>Niskoemisyjna Gmina Niemce- etap II</t>
  </si>
  <si>
    <t>I-884</t>
  </si>
  <si>
    <t>Zakłady gospodarki komunalnej</t>
  </si>
  <si>
    <t>Zakup ciągnika na potrzeby ZGK w Niemcach</t>
  </si>
  <si>
    <t>Zakup przyczepy do ciągnika na potrzeby ZGK  w Niemcach</t>
  </si>
  <si>
    <t>Zakup wiaty na potrzeby Zakładu Gospodarki Komunalnej w Niemcach</t>
  </si>
  <si>
    <t xml:space="preserve">Pozostała działalność </t>
  </si>
  <si>
    <t>Wykonanie altany na potrzeby m. Zalesie</t>
  </si>
  <si>
    <r>
      <t>Wykonanie</t>
    </r>
    <r>
      <rPr>
        <b/>
        <sz val="14"/>
        <color theme="1"/>
        <rFont val="Calibri"/>
        <family val="2"/>
        <charset val="238"/>
        <scheme val="minor"/>
      </rPr>
      <t xml:space="preserve"> </t>
    </r>
    <r>
      <rPr>
        <sz val="14"/>
        <color theme="1"/>
        <rFont val="Calibri"/>
        <family val="2"/>
        <charset val="238"/>
        <scheme val="minor"/>
      </rPr>
      <t>wiat w m. Osówka i Nowy Staw</t>
    </r>
  </si>
  <si>
    <t>Zakup działki w m. Zalesie z przeznaczeniem na plac zabaw i świetlicę wiejską</t>
  </si>
  <si>
    <t>I-879</t>
  </si>
  <si>
    <t>ECO-EFEKTYWNA GMINA NIEMCE- ETAP V</t>
  </si>
  <si>
    <t>I-665</t>
  </si>
  <si>
    <t>I-843</t>
  </si>
  <si>
    <t>Kultura i ochrona dziedzictwa narodowego</t>
  </si>
  <si>
    <t>Domy i ośrodki kultury, świetlice i kluby</t>
  </si>
  <si>
    <t>Utwardzenie wjazdu wraz z ułożeniem krawęzników na działce na której znajduje się świetlica w m. Osówka</t>
  </si>
  <si>
    <t>I-901</t>
  </si>
  <si>
    <t>I-941</t>
  </si>
  <si>
    <t>Utwardzenie placu przy świetlicy w m. Stoczek</t>
  </si>
  <si>
    <t>Biblioteki</t>
  </si>
  <si>
    <t>Wykonanie ogrzewania gazowego w budynku biblioteki w m. Ciecierzyn</t>
  </si>
  <si>
    <t>Dostawa i montaż klimatyzatora dla pomieszczeń GBP w budynku przy ul. Parkowej w Niemcach</t>
  </si>
  <si>
    <t>I-880</t>
  </si>
  <si>
    <t>I-948</t>
  </si>
  <si>
    <t>Kultura fizyczna</t>
  </si>
  <si>
    <t>Obiekty sportowe</t>
  </si>
  <si>
    <t>Budowa infrastruktury sportowej przy SP w m. Jakubowice Konińskie</t>
  </si>
  <si>
    <t>I-961</t>
  </si>
  <si>
    <t>Budowa przyłącza energetycznego do boiska w m. Ciecierzyn</t>
  </si>
  <si>
    <t>I-904</t>
  </si>
  <si>
    <t>I-944</t>
  </si>
  <si>
    <t>Budowa siłowni zewnętrznej wraz z systemem monitoringu w m. Krasienin</t>
  </si>
  <si>
    <t>Wykonanie oświetlenia boiska sportowego w m. Ciecierzyn- dokumentacja i budowa</t>
  </si>
  <si>
    <t>Wykonanie trybun zewnętrznych wraz z zadaszeniem na boisku przy ul. Różanaj w m. Niemce</t>
  </si>
  <si>
    <t>Wymiana nawierzchni boiska szkolnego przy Szkole Podstawowej im. Marty z Budnych Łosiowej w Niemcach</t>
  </si>
  <si>
    <t>ZIELONY LOF(Budowa ścieżek rowerowych, adaptacja budynku na zieloną szkołę oraz świetlicę wiejską, oznakowanie, punkty)</t>
  </si>
  <si>
    <t>I-692</t>
  </si>
  <si>
    <t>Razem</t>
  </si>
  <si>
    <t>WPF 11.3.2.</t>
  </si>
  <si>
    <t>WPF 11.5.Nowe inwestycje</t>
  </si>
  <si>
    <t>WPF 11.4.Inwestycje kontynuowane</t>
  </si>
  <si>
    <t>do zarządzenia Nr 79/2022</t>
  </si>
  <si>
    <t>z dnia 29 marca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</si>
</sst>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10" fillId="0" borderId="0" applyFont="0" applyFill="0" applyBorder="0" applyAlignment="0" applyProtection="0">
      <alignment vertical="center"/>
    </xf>
  </cellStyleXfs>
  <cellXfs count="60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 applyFill="1"/>
    <xf numFmtId="0" fontId="0" fillId="0" borderId="0" xfId="0" applyFont="1" applyFill="1"/>
    <xf numFmtId="0" fontId="0" fillId="2" borderId="0" xfId="0" applyFill="1"/>
    <xf numFmtId="0" fontId="3" fillId="0" borderId="0" xfId="0" applyFont="1"/>
    <xf numFmtId="0" fontId="5" fillId="0" borderId="0" xfId="0" applyFont="1"/>
    <xf numFmtId="0" fontId="6" fillId="0" borderId="1" xfId="0" applyFont="1" applyBorder="1"/>
    <xf numFmtId="49" fontId="6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49" fontId="6" fillId="3" borderId="1" xfId="0" applyNumberFormat="1" applyFont="1" applyFill="1" applyBorder="1" applyAlignment="1">
      <alignment horizontal="right"/>
    </xf>
    <xf numFmtId="0" fontId="6" fillId="3" borderId="1" xfId="0" applyFont="1" applyFill="1" applyBorder="1"/>
    <xf numFmtId="4" fontId="6" fillId="3" borderId="1" xfId="0" applyNumberFormat="1" applyFont="1" applyFill="1" applyBorder="1"/>
    <xf numFmtId="10" fontId="6" fillId="3" borderId="1" xfId="0" applyNumberFormat="1" applyFont="1" applyFill="1" applyBorder="1"/>
    <xf numFmtId="0" fontId="5" fillId="0" borderId="0" xfId="0" applyFont="1" applyFill="1"/>
    <xf numFmtId="49" fontId="6" fillId="0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wrapText="1"/>
    </xf>
    <xf numFmtId="10" fontId="6" fillId="0" borderId="1" xfId="0" applyNumberFormat="1" applyFont="1" applyFill="1" applyBorder="1"/>
    <xf numFmtId="0" fontId="6" fillId="0" borderId="0" xfId="0" applyFont="1" applyFill="1"/>
    <xf numFmtId="0" fontId="5" fillId="0" borderId="1" xfId="0" applyFont="1" applyFill="1" applyBorder="1" applyAlignment="1">
      <alignment horizontal="right"/>
    </xf>
    <xf numFmtId="10" fontId="5" fillId="0" borderId="1" xfId="0" applyNumberFormat="1" applyFont="1" applyFill="1" applyBorder="1"/>
    <xf numFmtId="0" fontId="6" fillId="0" borderId="1" xfId="0" applyFont="1" applyFill="1" applyBorder="1"/>
    <xf numFmtId="0" fontId="5" fillId="0" borderId="1" xfId="0" applyFont="1" applyFill="1" applyBorder="1"/>
    <xf numFmtId="10" fontId="5" fillId="0" borderId="1" xfId="0" applyNumberFormat="1" applyFont="1" applyFill="1" applyBorder="1"/>
    <xf numFmtId="0" fontId="0" fillId="0" borderId="0" xfId="0" applyFont="1" applyFill="1"/>
    <xf numFmtId="0" fontId="6" fillId="2" borderId="1" xfId="0" applyFont="1" applyFill="1" applyBorder="1" applyAlignment="1">
      <alignment wrapText="1"/>
    </xf>
    <xf numFmtId="0" fontId="6" fillId="4" borderId="1" xfId="0" applyFont="1" applyFill="1" applyBorder="1"/>
    <xf numFmtId="0" fontId="6" fillId="4" borderId="1" xfId="0" applyFont="1" applyFill="1" applyBorder="1" applyAlignment="1">
      <alignment wrapText="1"/>
    </xf>
    <xf numFmtId="4" fontId="6" fillId="4" borderId="1" xfId="0" applyNumberFormat="1" applyFont="1" applyFill="1" applyBorder="1"/>
    <xf numFmtId="10" fontId="6" fillId="4" borderId="1" xfId="0" applyNumberFormat="1" applyFont="1" applyFill="1" applyBorder="1"/>
    <xf numFmtId="0" fontId="5" fillId="0" borderId="1" xfId="0" applyFont="1" applyFill="1" applyBorder="1" applyAlignment="1">
      <alignment wrapText="1"/>
    </xf>
    <xf numFmtId="4" fontId="5" fillId="0" borderId="1" xfId="0" applyNumberFormat="1" applyFont="1" applyFill="1" applyBorder="1"/>
    <xf numFmtId="0" fontId="6" fillId="3" borderId="1" xfId="0" applyFont="1" applyFill="1" applyBorder="1" applyAlignment="1">
      <alignment wrapText="1"/>
    </xf>
    <xf numFmtId="4" fontId="7" fillId="3" borderId="1" xfId="0" applyNumberFormat="1" applyFont="1" applyFill="1" applyBorder="1"/>
    <xf numFmtId="0" fontId="6" fillId="2" borderId="1" xfId="0" applyFont="1" applyFill="1" applyBorder="1"/>
    <xf numFmtId="10" fontId="5" fillId="2" borderId="1" xfId="0" applyNumberFormat="1" applyFont="1" applyFill="1" applyBorder="1"/>
    <xf numFmtId="0" fontId="5" fillId="2" borderId="0" xfId="0" applyFont="1" applyFill="1"/>
    <xf numFmtId="0" fontId="6" fillId="5" borderId="1" xfId="0" applyFont="1" applyFill="1" applyBorder="1"/>
    <xf numFmtId="0" fontId="5" fillId="5" borderId="1" xfId="0" applyFont="1" applyFill="1" applyBorder="1" applyAlignment="1">
      <alignment wrapText="1"/>
    </xf>
    <xf numFmtId="4" fontId="8" fillId="5" borderId="1" xfId="0" applyNumberFormat="1" applyFont="1" applyFill="1" applyBorder="1"/>
    <xf numFmtId="4" fontId="5" fillId="5" borderId="1" xfId="0" applyNumberFormat="1" applyFont="1" applyFill="1" applyBorder="1"/>
    <xf numFmtId="10" fontId="5" fillId="5" borderId="1" xfId="0" applyNumberFormat="1" applyFont="1" applyFill="1" applyBorder="1"/>
    <xf numFmtId="4" fontId="6" fillId="0" borderId="1" xfId="0" applyNumberFormat="1" applyFont="1" applyFill="1" applyBorder="1"/>
    <xf numFmtId="4" fontId="0" fillId="0" borderId="0" xfId="0" applyNumberFormat="1" applyFill="1"/>
    <xf numFmtId="2" fontId="6" fillId="3" borderId="1" xfId="0" applyNumberFormat="1" applyFont="1" applyFill="1" applyBorder="1"/>
    <xf numFmtId="9" fontId="5" fillId="0" borderId="1" xfId="2" applyFont="1" applyFill="1" applyBorder="1" applyAlignment="1"/>
    <xf numFmtId="4" fontId="0" fillId="0" borderId="0" xfId="0" applyNumberFormat="1"/>
    <xf numFmtId="0" fontId="9" fillId="0" borderId="0" xfId="0" applyFont="1"/>
    <xf numFmtId="43" fontId="0" fillId="0" borderId="0" xfId="1" applyFont="1"/>
    <xf numFmtId="43" fontId="9" fillId="0" borderId="0" xfId="1" applyFont="1"/>
    <xf numFmtId="4" fontId="7" fillId="0" borderId="1" xfId="0" applyNumberFormat="1" applyFont="1" applyFill="1" applyBorder="1"/>
    <xf numFmtId="4" fontId="8" fillId="0" borderId="1" xfId="0" applyNumberFormat="1" applyFont="1" applyFill="1" applyBorder="1"/>
    <xf numFmtId="0" fontId="3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 wrapText="1"/>
    </xf>
    <xf numFmtId="2" fontId="6" fillId="0" borderId="1" xfId="0" applyNumberFormat="1" applyFont="1" applyFill="1" applyBorder="1"/>
    <xf numFmtId="2" fontId="5" fillId="0" borderId="1" xfId="0" applyNumberFormat="1" applyFont="1" applyFill="1" applyBorder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3">
    <cellStyle name="Dziesiętny" xfId="1" builtinId="3"/>
    <cellStyle name="Normalny" xfId="0" builtinId="0"/>
    <cellStyle name="Procentowy" xfId="2" builtinId="5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5"/>
  <sheetViews>
    <sheetView tabSelected="1" zoomScale="143" zoomScaleNormal="143" workbookViewId="0">
      <selection activeCell="H5" sqref="H5"/>
    </sheetView>
  </sheetViews>
  <sheetFormatPr defaultColWidth="9" defaultRowHeight="15" x14ac:dyDescent="0.25"/>
  <cols>
    <col min="1" max="1" width="10.7109375" customWidth="1"/>
    <col min="2" max="2" width="51.28515625" customWidth="1"/>
    <col min="3" max="3" width="20.7109375" customWidth="1"/>
    <col min="4" max="4" width="18.140625" customWidth="1"/>
    <col min="5" max="5" width="14.28515625" customWidth="1"/>
    <col min="6" max="6" width="3.42578125" hidden="1" customWidth="1"/>
    <col min="7" max="7" width="7.42578125" hidden="1" customWidth="1"/>
  </cols>
  <sheetData>
    <row r="1" spans="1:7" ht="18.75" x14ac:dyDescent="0.3">
      <c r="A1" s="6"/>
      <c r="B1" s="6"/>
      <c r="C1" s="6"/>
      <c r="D1" s="6" t="s">
        <v>0</v>
      </c>
      <c r="E1" s="6"/>
    </row>
    <row r="2" spans="1:7" ht="18.75" x14ac:dyDescent="0.3">
      <c r="A2" s="6"/>
      <c r="B2" s="6"/>
      <c r="C2" s="6"/>
      <c r="D2" s="58" t="s">
        <v>165</v>
      </c>
      <c r="E2" s="58"/>
    </row>
    <row r="3" spans="1:7" ht="18.75" x14ac:dyDescent="0.3">
      <c r="A3" s="6"/>
      <c r="B3" s="6"/>
      <c r="C3" s="6"/>
      <c r="D3" s="6" t="s">
        <v>1</v>
      </c>
      <c r="E3" s="6"/>
    </row>
    <row r="4" spans="1:7" ht="18.75" x14ac:dyDescent="0.3">
      <c r="A4" s="6"/>
      <c r="B4" s="6"/>
      <c r="C4" s="6"/>
      <c r="D4" s="58" t="s">
        <v>166</v>
      </c>
      <c r="E4" s="58"/>
    </row>
    <row r="5" spans="1:7" ht="18.75" x14ac:dyDescent="0.3">
      <c r="A5" s="59" t="s">
        <v>2</v>
      </c>
      <c r="B5" s="59"/>
      <c r="C5" s="59"/>
      <c r="D5" s="59"/>
      <c r="E5" s="6"/>
    </row>
    <row r="6" spans="1:7" ht="18.75" x14ac:dyDescent="0.3">
      <c r="A6" s="7"/>
      <c r="B6" s="6"/>
      <c r="C6" s="6"/>
      <c r="D6" s="6"/>
      <c r="E6" s="6"/>
    </row>
    <row r="7" spans="1:7" ht="56.25" x14ac:dyDescent="0.3">
      <c r="A7" s="8" t="s">
        <v>3</v>
      </c>
      <c r="B7" s="9" t="s">
        <v>4</v>
      </c>
      <c r="C7" s="10" t="s">
        <v>5</v>
      </c>
      <c r="D7" s="10" t="s">
        <v>6</v>
      </c>
      <c r="E7" s="11" t="s">
        <v>7</v>
      </c>
      <c r="F7" s="7"/>
    </row>
    <row r="8" spans="1:7" s="1" customFormat="1" ht="18.75" x14ac:dyDescent="0.3">
      <c r="A8" s="12" t="s">
        <v>8</v>
      </c>
      <c r="B8" s="13" t="s">
        <v>9</v>
      </c>
      <c r="C8" s="14">
        <f>C9</f>
        <v>506000</v>
      </c>
      <c r="D8" s="14">
        <f>D9</f>
        <v>213671.39</v>
      </c>
      <c r="E8" s="15">
        <f>D8/C8</f>
        <v>0.42227547430830042</v>
      </c>
      <c r="F8" s="16"/>
    </row>
    <row r="9" spans="1:7" s="2" customFormat="1" ht="24" customHeight="1" x14ac:dyDescent="0.3">
      <c r="A9" s="17" t="s">
        <v>10</v>
      </c>
      <c r="B9" s="18" t="s">
        <v>11</v>
      </c>
      <c r="C9" s="52">
        <f>SUM(C10:C15)</f>
        <v>506000</v>
      </c>
      <c r="D9" s="44">
        <f>SUM(D10:D15)</f>
        <v>213671.39</v>
      </c>
      <c r="E9" s="19">
        <f>D9/C9</f>
        <v>0.42227547430830042</v>
      </c>
      <c r="F9" s="20"/>
    </row>
    <row r="10" spans="1:7" s="1" customFormat="1" ht="33.75" customHeight="1" x14ac:dyDescent="0.3">
      <c r="A10" s="21"/>
      <c r="B10" s="32" t="s">
        <v>12</v>
      </c>
      <c r="C10" s="33">
        <v>171000</v>
      </c>
      <c r="D10" s="33">
        <v>132068.07999999999</v>
      </c>
      <c r="E10" s="22">
        <f t="shared" ref="E10:E15" si="0">D10/C10</f>
        <v>0.77232795321637415</v>
      </c>
      <c r="F10" s="16" t="s">
        <v>13</v>
      </c>
      <c r="G10" s="1" t="s">
        <v>14</v>
      </c>
    </row>
    <row r="11" spans="1:7" s="1" customFormat="1" ht="33.75" customHeight="1" x14ac:dyDescent="0.3">
      <c r="A11" s="21"/>
      <c r="B11" s="32" t="s">
        <v>15</v>
      </c>
      <c r="C11" s="33">
        <v>50000</v>
      </c>
      <c r="D11" s="33">
        <v>31.7</v>
      </c>
      <c r="E11" s="22">
        <f t="shared" si="0"/>
        <v>6.3400000000000001E-4</v>
      </c>
      <c r="F11" s="16"/>
      <c r="G11" s="1" t="s">
        <v>16</v>
      </c>
    </row>
    <row r="12" spans="1:7" s="1" customFormat="1" ht="60.75" customHeight="1" x14ac:dyDescent="0.3">
      <c r="A12" s="21" t="s">
        <v>17</v>
      </c>
      <c r="B12" s="32" t="s">
        <v>18</v>
      </c>
      <c r="C12" s="33">
        <v>100000</v>
      </c>
      <c r="D12" s="33">
        <v>81571.61</v>
      </c>
      <c r="E12" s="22">
        <f t="shared" si="0"/>
        <v>0.81571610000000006</v>
      </c>
      <c r="F12" s="16" t="s">
        <v>19</v>
      </c>
      <c r="G12" s="1" t="s">
        <v>20</v>
      </c>
    </row>
    <row r="13" spans="1:7" s="1" customFormat="1" ht="37.5" customHeight="1" x14ac:dyDescent="0.3">
      <c r="A13" s="21"/>
      <c r="B13" s="32" t="s">
        <v>21</v>
      </c>
      <c r="C13" s="33">
        <v>8000</v>
      </c>
      <c r="D13" s="33">
        <v>0</v>
      </c>
      <c r="E13" s="22">
        <f t="shared" si="0"/>
        <v>0</v>
      </c>
      <c r="F13" s="16" t="s">
        <v>16</v>
      </c>
      <c r="G13" s="1" t="s">
        <v>22</v>
      </c>
    </row>
    <row r="14" spans="1:7" s="1" customFormat="1" ht="37.5" customHeight="1" x14ac:dyDescent="0.3">
      <c r="A14" s="21"/>
      <c r="B14" s="32" t="s">
        <v>23</v>
      </c>
      <c r="C14" s="33">
        <v>8000</v>
      </c>
      <c r="D14" s="33">
        <v>0</v>
      </c>
      <c r="E14" s="22">
        <f>D14/C14</f>
        <v>0</v>
      </c>
      <c r="F14" s="16"/>
    </row>
    <row r="15" spans="1:7" s="1" customFormat="1" ht="37.5" x14ac:dyDescent="0.3">
      <c r="A15" s="21" t="s">
        <v>17</v>
      </c>
      <c r="B15" s="32" t="s">
        <v>24</v>
      </c>
      <c r="C15" s="33">
        <v>169000</v>
      </c>
      <c r="D15" s="33">
        <v>0</v>
      </c>
      <c r="E15" s="22">
        <f t="shared" si="0"/>
        <v>0</v>
      </c>
      <c r="F15" s="16" t="s">
        <v>25</v>
      </c>
      <c r="G15" s="1" t="s">
        <v>25</v>
      </c>
    </row>
    <row r="16" spans="1:7" s="1" customFormat="1" ht="18.75" x14ac:dyDescent="0.3">
      <c r="A16" s="13">
        <v>600</v>
      </c>
      <c r="B16" s="13" t="s">
        <v>26</v>
      </c>
      <c r="C16" s="14">
        <f>C17+C20+C33+C35</f>
        <v>2586435.27</v>
      </c>
      <c r="D16" s="14">
        <f>D17+D20+D33+D35</f>
        <v>1760178.41</v>
      </c>
      <c r="E16" s="15">
        <f t="shared" ref="E16:E27" si="1">D16/C16</f>
        <v>0.68054222366059824</v>
      </c>
      <c r="F16" s="16"/>
    </row>
    <row r="17" spans="1:7" s="1" customFormat="1" ht="18.75" x14ac:dyDescent="0.3">
      <c r="A17" s="23">
        <v>60013</v>
      </c>
      <c r="B17" s="23" t="s">
        <v>27</v>
      </c>
      <c r="C17" s="44">
        <f>C18+C19</f>
        <v>35000</v>
      </c>
      <c r="D17" s="44">
        <f>D18+D19</f>
        <v>18999.990000000002</v>
      </c>
      <c r="E17" s="19">
        <f t="shared" si="1"/>
        <v>0.54285685714285714</v>
      </c>
      <c r="F17" s="16"/>
    </row>
    <row r="18" spans="1:7" s="1" customFormat="1" ht="93.75" x14ac:dyDescent="0.3">
      <c r="A18" s="23"/>
      <c r="B18" s="32" t="s">
        <v>28</v>
      </c>
      <c r="C18" s="33">
        <v>19000</v>
      </c>
      <c r="D18" s="33">
        <v>18999.990000000002</v>
      </c>
      <c r="E18" s="22">
        <f t="shared" si="1"/>
        <v>0.9999994736842106</v>
      </c>
      <c r="F18" s="16" t="s">
        <v>29</v>
      </c>
      <c r="G18" s="1" t="s">
        <v>29</v>
      </c>
    </row>
    <row r="19" spans="1:7" s="1" customFormat="1" ht="75" x14ac:dyDescent="0.3">
      <c r="A19" s="23"/>
      <c r="B19" s="32" t="s">
        <v>30</v>
      </c>
      <c r="C19" s="33">
        <v>16000</v>
      </c>
      <c r="D19" s="33">
        <v>0</v>
      </c>
      <c r="E19" s="22">
        <f t="shared" si="1"/>
        <v>0</v>
      </c>
      <c r="F19" s="16"/>
      <c r="G19" s="1" t="s">
        <v>31</v>
      </c>
    </row>
    <row r="20" spans="1:7" s="1" customFormat="1" ht="18.75" x14ac:dyDescent="0.3">
      <c r="A20" s="23">
        <v>60016</v>
      </c>
      <c r="B20" s="23" t="s">
        <v>32</v>
      </c>
      <c r="C20" s="44">
        <f>SUM(C21:C32)</f>
        <v>1735500</v>
      </c>
      <c r="D20" s="44">
        <f>SUM(D21:D32)</f>
        <v>1073001.2</v>
      </c>
      <c r="E20" s="19">
        <f t="shared" si="1"/>
        <v>0.61826632094497258</v>
      </c>
      <c r="F20" s="16"/>
    </row>
    <row r="21" spans="1:7" s="1" customFormat="1" ht="37.5" x14ac:dyDescent="0.3">
      <c r="A21" s="23"/>
      <c r="B21" s="54" t="s">
        <v>33</v>
      </c>
      <c r="C21" s="33">
        <v>269000</v>
      </c>
      <c r="D21" s="33">
        <v>264837.23</v>
      </c>
      <c r="E21" s="22">
        <f t="shared" si="1"/>
        <v>0.98452501858736052</v>
      </c>
      <c r="F21" s="16"/>
      <c r="G21" s="3" t="s">
        <v>34</v>
      </c>
    </row>
    <row r="22" spans="1:7" s="1" customFormat="1" ht="60" customHeight="1" x14ac:dyDescent="0.3">
      <c r="A22" s="24"/>
      <c r="B22" s="55" t="s">
        <v>35</v>
      </c>
      <c r="C22" s="53">
        <v>6400</v>
      </c>
      <c r="D22" s="33">
        <v>0</v>
      </c>
      <c r="E22" s="22">
        <f t="shared" si="1"/>
        <v>0</v>
      </c>
      <c r="F22" s="16" t="s">
        <v>36</v>
      </c>
      <c r="G22" s="1" t="s">
        <v>37</v>
      </c>
    </row>
    <row r="23" spans="1:7" s="1" customFormat="1" ht="37.5" customHeight="1" x14ac:dyDescent="0.3">
      <c r="A23" s="24"/>
      <c r="B23" s="55" t="s">
        <v>38</v>
      </c>
      <c r="C23" s="53">
        <v>310000</v>
      </c>
      <c r="D23" s="33">
        <v>307461.17</v>
      </c>
      <c r="E23" s="25">
        <f t="shared" si="1"/>
        <v>0.99181022580645151</v>
      </c>
      <c r="F23" s="16" t="s">
        <v>39</v>
      </c>
      <c r="G23" s="1" t="s">
        <v>40</v>
      </c>
    </row>
    <row r="24" spans="1:7" s="1" customFormat="1" ht="42" customHeight="1" x14ac:dyDescent="0.3">
      <c r="A24" s="24"/>
      <c r="B24" s="55" t="s">
        <v>41</v>
      </c>
      <c r="C24" s="53">
        <v>113000</v>
      </c>
      <c r="D24" s="33">
        <v>4.9000000000000004</v>
      </c>
      <c r="E24" s="22">
        <f t="shared" si="1"/>
        <v>4.3362831858407084E-5</v>
      </c>
      <c r="F24" s="16" t="s">
        <v>42</v>
      </c>
      <c r="G24" s="1" t="s">
        <v>43</v>
      </c>
    </row>
    <row r="25" spans="1:7" s="1" customFormat="1" ht="42" customHeight="1" x14ac:dyDescent="0.3">
      <c r="A25" s="24"/>
      <c r="B25" s="55" t="s">
        <v>44</v>
      </c>
      <c r="C25" s="53">
        <v>330000</v>
      </c>
      <c r="D25" s="33">
        <v>5800</v>
      </c>
      <c r="E25" s="22">
        <f t="shared" si="1"/>
        <v>1.7575757575757574E-2</v>
      </c>
      <c r="F25" s="16"/>
      <c r="G25" s="26" t="s">
        <v>45</v>
      </c>
    </row>
    <row r="26" spans="1:7" s="1" customFormat="1" ht="61.5" customHeight="1" x14ac:dyDescent="0.3">
      <c r="A26" s="24"/>
      <c r="B26" s="55" t="s">
        <v>46</v>
      </c>
      <c r="C26" s="53">
        <v>13600</v>
      </c>
      <c r="D26" s="33">
        <v>9800</v>
      </c>
      <c r="E26" s="22">
        <f t="shared" si="1"/>
        <v>0.72058823529411764</v>
      </c>
      <c r="F26" s="16" t="s">
        <v>47</v>
      </c>
      <c r="G26" s="1" t="s">
        <v>48</v>
      </c>
    </row>
    <row r="27" spans="1:7" s="1" customFormat="1" ht="95.25" customHeight="1" x14ac:dyDescent="0.3">
      <c r="A27" s="24"/>
      <c r="B27" s="55" t="s">
        <v>49</v>
      </c>
      <c r="C27" s="53">
        <v>100000</v>
      </c>
      <c r="D27" s="33">
        <v>0</v>
      </c>
      <c r="E27" s="22">
        <f t="shared" si="1"/>
        <v>0</v>
      </c>
      <c r="F27" s="16" t="s">
        <v>50</v>
      </c>
      <c r="G27" s="1" t="s">
        <v>51</v>
      </c>
    </row>
    <row r="28" spans="1:7" s="1" customFormat="1" ht="37.5" customHeight="1" x14ac:dyDescent="0.3">
      <c r="A28" s="24"/>
      <c r="B28" s="32" t="s">
        <v>52</v>
      </c>
      <c r="C28" s="33">
        <v>6500</v>
      </c>
      <c r="D28" s="33">
        <v>6500</v>
      </c>
      <c r="E28" s="22">
        <f t="shared" ref="E28:E36" si="2">D28/C28</f>
        <v>1</v>
      </c>
      <c r="F28" s="16" t="s">
        <v>53</v>
      </c>
      <c r="G28" s="1" t="s">
        <v>54</v>
      </c>
    </row>
    <row r="29" spans="1:7" s="1" customFormat="1" ht="42" customHeight="1" x14ac:dyDescent="0.3">
      <c r="A29" s="24"/>
      <c r="B29" s="32" t="s">
        <v>55</v>
      </c>
      <c r="C29" s="33">
        <v>200000</v>
      </c>
      <c r="D29" s="33">
        <v>95632.5</v>
      </c>
      <c r="E29" s="22">
        <f t="shared" si="2"/>
        <v>0.47816249999999999</v>
      </c>
      <c r="F29" s="16" t="s">
        <v>56</v>
      </c>
      <c r="G29" s="1" t="s">
        <v>57</v>
      </c>
    </row>
    <row r="30" spans="1:7" s="1" customFormat="1" ht="64.5" customHeight="1" x14ac:dyDescent="0.3">
      <c r="A30" s="24"/>
      <c r="B30" s="32" t="s">
        <v>58</v>
      </c>
      <c r="C30" s="33">
        <v>60000</v>
      </c>
      <c r="D30" s="33">
        <v>58505.4</v>
      </c>
      <c r="E30" s="22">
        <f>D30/C30</f>
        <v>0.97509000000000001</v>
      </c>
      <c r="F30" s="16"/>
    </row>
    <row r="31" spans="1:7" s="1" customFormat="1" ht="33.75" customHeight="1" x14ac:dyDescent="0.3">
      <c r="A31" s="24"/>
      <c r="B31" s="32" t="s">
        <v>59</v>
      </c>
      <c r="C31" s="33">
        <v>127000</v>
      </c>
      <c r="D31" s="33">
        <v>125460</v>
      </c>
      <c r="E31" s="22">
        <f>D31/C31</f>
        <v>0.98787401574803146</v>
      </c>
      <c r="F31" s="16"/>
      <c r="G31" s="26" t="s">
        <v>60</v>
      </c>
    </row>
    <row r="32" spans="1:7" s="1" customFormat="1" ht="24.75" customHeight="1" x14ac:dyDescent="0.3">
      <c r="A32" s="24"/>
      <c r="B32" s="32" t="s">
        <v>61</v>
      </c>
      <c r="C32" s="33">
        <v>200000</v>
      </c>
      <c r="D32" s="33">
        <v>199000</v>
      </c>
      <c r="E32" s="22">
        <f t="shared" si="2"/>
        <v>0.995</v>
      </c>
      <c r="F32" s="16"/>
      <c r="G32" s="1" t="s">
        <v>62</v>
      </c>
    </row>
    <row r="33" spans="1:7" s="1" customFormat="1" ht="20.25" customHeight="1" x14ac:dyDescent="0.3">
      <c r="A33" s="23">
        <v>60078</v>
      </c>
      <c r="B33" s="27" t="s">
        <v>63</v>
      </c>
      <c r="C33" s="33">
        <f>SUM(C34:C34)</f>
        <v>488371</v>
      </c>
      <c r="D33" s="33">
        <f>SUM(D34:D34)</f>
        <v>343725.79</v>
      </c>
      <c r="E33" s="22">
        <f t="shared" si="2"/>
        <v>0.70382104998044515</v>
      </c>
      <c r="F33" s="16"/>
    </row>
    <row r="34" spans="1:7" s="3" customFormat="1" ht="60" customHeight="1" x14ac:dyDescent="0.3">
      <c r="A34" s="24"/>
      <c r="B34" s="32" t="s">
        <v>64</v>
      </c>
      <c r="C34" s="33">
        <v>488371</v>
      </c>
      <c r="D34" s="33">
        <v>343725.79</v>
      </c>
      <c r="E34" s="22">
        <f t="shared" si="2"/>
        <v>0.70382104998044515</v>
      </c>
      <c r="F34" s="16"/>
      <c r="G34" s="26" t="s">
        <v>65</v>
      </c>
    </row>
    <row r="35" spans="1:7" s="1" customFormat="1" ht="18.75" x14ac:dyDescent="0.3">
      <c r="A35" s="23">
        <v>60095</v>
      </c>
      <c r="B35" s="23" t="s">
        <v>66</v>
      </c>
      <c r="C35" s="44">
        <f>SUM(C36:C36)</f>
        <v>327564.27</v>
      </c>
      <c r="D35" s="44">
        <f>SUM(D36:D36)</f>
        <v>324451.43</v>
      </c>
      <c r="E35" s="19">
        <f t="shared" si="2"/>
        <v>0.99049700994555956</v>
      </c>
      <c r="F35" s="16"/>
    </row>
    <row r="36" spans="1:7" s="1" customFormat="1" ht="56.25" x14ac:dyDescent="0.3">
      <c r="A36" s="24"/>
      <c r="B36" s="32" t="s">
        <v>67</v>
      </c>
      <c r="C36" s="33">
        <v>327564.27</v>
      </c>
      <c r="D36" s="33">
        <v>324451.43</v>
      </c>
      <c r="E36" s="22">
        <f t="shared" si="2"/>
        <v>0.99049700994555956</v>
      </c>
      <c r="F36" s="16" t="s">
        <v>68</v>
      </c>
      <c r="G36" s="1" t="s">
        <v>68</v>
      </c>
    </row>
    <row r="37" spans="1:7" s="2" customFormat="1" ht="18.75" customHeight="1" x14ac:dyDescent="0.3">
      <c r="A37" s="28">
        <v>700</v>
      </c>
      <c r="B37" s="29" t="s">
        <v>69</v>
      </c>
      <c r="C37" s="30">
        <f>C38</f>
        <v>32000</v>
      </c>
      <c r="D37" s="30">
        <f>D38</f>
        <v>25775.15</v>
      </c>
      <c r="E37" s="31">
        <f>D37/C37</f>
        <v>0.8054734375</v>
      </c>
      <c r="F37" s="20"/>
    </row>
    <row r="38" spans="1:7" s="4" customFormat="1" ht="21" customHeight="1" x14ac:dyDescent="0.3">
      <c r="A38" s="24">
        <v>70005</v>
      </c>
      <c r="B38" s="32" t="s">
        <v>70</v>
      </c>
      <c r="C38" s="33">
        <f>SUM(C39:C39)</f>
        <v>32000</v>
      </c>
      <c r="D38" s="33">
        <f>SUM(D39:D39)</f>
        <v>25775.15</v>
      </c>
      <c r="E38" s="22">
        <f>D38/C38</f>
        <v>0.8054734375</v>
      </c>
      <c r="F38" s="16"/>
    </row>
    <row r="39" spans="1:7" s="1" customFormat="1" ht="74.25" customHeight="1" x14ac:dyDescent="0.3">
      <c r="A39" s="24"/>
      <c r="B39" s="32" t="s">
        <v>71</v>
      </c>
      <c r="C39" s="33">
        <v>32000</v>
      </c>
      <c r="D39" s="33">
        <v>25775.15</v>
      </c>
      <c r="E39" s="25">
        <f>D39/C39</f>
        <v>0.8054734375</v>
      </c>
      <c r="F39" s="16"/>
    </row>
    <row r="40" spans="1:7" s="1" customFormat="1" ht="18.75" x14ac:dyDescent="0.3">
      <c r="A40" s="13">
        <v>750</v>
      </c>
      <c r="B40" s="34" t="s">
        <v>72</v>
      </c>
      <c r="C40" s="14">
        <f>C41</f>
        <v>56000</v>
      </c>
      <c r="D40" s="14">
        <f>D41</f>
        <v>49446</v>
      </c>
      <c r="E40" s="15">
        <f t="shared" ref="E40:E41" si="3">D40/C40</f>
        <v>0.88296428571428576</v>
      </c>
      <c r="F40" s="16"/>
    </row>
    <row r="41" spans="1:7" s="1" customFormat="1" ht="37.5" x14ac:dyDescent="0.3">
      <c r="A41" s="23">
        <v>75023</v>
      </c>
      <c r="B41" s="18" t="s">
        <v>73</v>
      </c>
      <c r="C41" s="44">
        <f>SUM(C42:C42)</f>
        <v>56000</v>
      </c>
      <c r="D41" s="44">
        <f>SUM(D42:D42)</f>
        <v>49446</v>
      </c>
      <c r="E41" s="19">
        <f t="shared" si="3"/>
        <v>0.88296428571428576</v>
      </c>
      <c r="F41" s="16"/>
    </row>
    <row r="42" spans="1:7" s="1" customFormat="1" ht="37.5" x14ac:dyDescent="0.3">
      <c r="A42" s="21"/>
      <c r="B42" s="32" t="s">
        <v>74</v>
      </c>
      <c r="C42" s="33">
        <v>56000</v>
      </c>
      <c r="D42" s="33">
        <v>49446</v>
      </c>
      <c r="E42" s="22">
        <f t="shared" ref="E42:E50" si="4">D42/C42</f>
        <v>0.88296428571428576</v>
      </c>
      <c r="F42" s="16"/>
      <c r="G42" s="1" t="s">
        <v>75</v>
      </c>
    </row>
    <row r="43" spans="1:7" s="1" customFormat="1" ht="37.5" x14ac:dyDescent="0.3">
      <c r="A43" s="13">
        <v>754</v>
      </c>
      <c r="B43" s="34" t="s">
        <v>76</v>
      </c>
      <c r="C43" s="14">
        <f>C44</f>
        <v>767893.6</v>
      </c>
      <c r="D43" s="14">
        <f>D44</f>
        <v>418398.6</v>
      </c>
      <c r="E43" s="15">
        <f t="shared" si="4"/>
        <v>0.54486533030096873</v>
      </c>
      <c r="F43" s="16"/>
    </row>
    <row r="44" spans="1:7" s="1" customFormat="1" ht="18.75" x14ac:dyDescent="0.3">
      <c r="A44" s="23">
        <v>75412</v>
      </c>
      <c r="B44" s="23" t="s">
        <v>77</v>
      </c>
      <c r="C44" s="44">
        <f>SUM(C45:C50)</f>
        <v>767893.6</v>
      </c>
      <c r="D44" s="44">
        <f>SUM(D45:D50)</f>
        <v>418398.6</v>
      </c>
      <c r="E44" s="19">
        <f t="shared" si="4"/>
        <v>0.54486533030096873</v>
      </c>
      <c r="F44" s="16"/>
    </row>
    <row r="45" spans="1:7" s="1" customFormat="1" ht="36" customHeight="1" x14ac:dyDescent="0.3">
      <c r="A45" s="23"/>
      <c r="B45" s="32" t="s">
        <v>78</v>
      </c>
      <c r="C45" s="33">
        <v>23000</v>
      </c>
      <c r="D45" s="33">
        <v>0</v>
      </c>
      <c r="E45" s="22">
        <f>D45/C45</f>
        <v>0</v>
      </c>
      <c r="F45" s="16"/>
    </row>
    <row r="46" spans="1:7" s="1" customFormat="1" ht="36" customHeight="1" x14ac:dyDescent="0.3">
      <c r="A46" s="23"/>
      <c r="B46" s="32" t="s">
        <v>79</v>
      </c>
      <c r="C46" s="33">
        <v>25000</v>
      </c>
      <c r="D46" s="33">
        <v>0</v>
      </c>
      <c r="E46" s="22">
        <f>D46/C46</f>
        <v>0</v>
      </c>
      <c r="F46" s="16"/>
    </row>
    <row r="47" spans="1:7" s="1" customFormat="1" ht="42" customHeight="1" x14ac:dyDescent="0.3">
      <c r="A47" s="23"/>
      <c r="B47" s="32" t="s">
        <v>80</v>
      </c>
      <c r="C47" s="33">
        <v>53756</v>
      </c>
      <c r="D47" s="33">
        <v>52761</v>
      </c>
      <c r="E47" s="22">
        <f>D47/C47</f>
        <v>0.9814904382766575</v>
      </c>
      <c r="F47" s="16"/>
    </row>
    <row r="48" spans="1:7" s="1" customFormat="1" ht="37.5" x14ac:dyDescent="0.3">
      <c r="A48" s="23"/>
      <c r="B48" s="32" t="s">
        <v>81</v>
      </c>
      <c r="C48" s="33">
        <v>300000</v>
      </c>
      <c r="D48" s="33">
        <v>0</v>
      </c>
      <c r="E48" s="22">
        <f t="shared" si="4"/>
        <v>0</v>
      </c>
      <c r="F48" s="16"/>
      <c r="G48" s="1" t="s">
        <v>82</v>
      </c>
    </row>
    <row r="49" spans="1:7" s="1" customFormat="1" ht="37.5" x14ac:dyDescent="0.3">
      <c r="A49" s="24"/>
      <c r="B49" s="32" t="s">
        <v>83</v>
      </c>
      <c r="C49" s="53">
        <v>350000</v>
      </c>
      <c r="D49" s="33">
        <v>349500</v>
      </c>
      <c r="E49" s="22">
        <f t="shared" si="4"/>
        <v>0.99857142857142855</v>
      </c>
      <c r="F49" s="16" t="s">
        <v>84</v>
      </c>
      <c r="G49" s="1" t="s">
        <v>85</v>
      </c>
    </row>
    <row r="50" spans="1:7" s="1" customFormat="1" ht="37.5" x14ac:dyDescent="0.3">
      <c r="A50" s="24"/>
      <c r="B50" s="32" t="s">
        <v>86</v>
      </c>
      <c r="C50" s="53">
        <v>16137.6</v>
      </c>
      <c r="D50" s="33">
        <v>16137.6</v>
      </c>
      <c r="E50" s="22">
        <f t="shared" si="4"/>
        <v>1</v>
      </c>
      <c r="F50" s="16"/>
      <c r="G50" s="1" t="s">
        <v>87</v>
      </c>
    </row>
    <row r="51" spans="1:7" s="1" customFormat="1" ht="18.75" x14ac:dyDescent="0.3">
      <c r="A51" s="13">
        <v>801</v>
      </c>
      <c r="B51" s="34" t="s">
        <v>88</v>
      </c>
      <c r="C51" s="35">
        <f>C52+C60+C62</f>
        <v>270142</v>
      </c>
      <c r="D51" s="14">
        <f>D52+D60+D62</f>
        <v>130935.74</v>
      </c>
      <c r="E51" s="15">
        <f t="shared" ref="E51:E57" si="5">D51/C51</f>
        <v>0.48469227295274336</v>
      </c>
      <c r="F51" s="16"/>
    </row>
    <row r="52" spans="1:7" s="1" customFormat="1" ht="18.75" x14ac:dyDescent="0.3">
      <c r="A52" s="23">
        <v>80101</v>
      </c>
      <c r="B52" s="18" t="s">
        <v>89</v>
      </c>
      <c r="C52" s="52">
        <f>SUM(C53:C59)</f>
        <v>186138</v>
      </c>
      <c r="D52" s="44">
        <f>SUM(D53:D59)</f>
        <v>104843</v>
      </c>
      <c r="E52" s="19">
        <f t="shared" si="5"/>
        <v>0.56325414477430724</v>
      </c>
      <c r="F52" s="16"/>
    </row>
    <row r="53" spans="1:7" s="1" customFormat="1" ht="35.25" customHeight="1" x14ac:dyDescent="0.3">
      <c r="A53" s="23"/>
      <c r="B53" s="32" t="s">
        <v>90</v>
      </c>
      <c r="C53" s="53">
        <v>40000</v>
      </c>
      <c r="D53" s="33">
        <v>0</v>
      </c>
      <c r="E53" s="22">
        <f>D53/C53</f>
        <v>0</v>
      </c>
      <c r="F53" s="16"/>
    </row>
    <row r="54" spans="1:7" s="1" customFormat="1" ht="37.5" x14ac:dyDescent="0.3">
      <c r="A54" s="24"/>
      <c r="B54" s="32" t="s">
        <v>91</v>
      </c>
      <c r="C54" s="53">
        <v>24600</v>
      </c>
      <c r="D54" s="33">
        <v>24600</v>
      </c>
      <c r="E54" s="25">
        <f t="shared" si="5"/>
        <v>1</v>
      </c>
      <c r="F54" s="16" t="s">
        <v>92</v>
      </c>
      <c r="G54" s="1" t="s">
        <v>93</v>
      </c>
    </row>
    <row r="55" spans="1:7" s="1" customFormat="1" ht="37.5" x14ac:dyDescent="0.3">
      <c r="A55" s="24" t="s">
        <v>17</v>
      </c>
      <c r="B55" s="32" t="s">
        <v>94</v>
      </c>
      <c r="C55" s="53">
        <v>40000</v>
      </c>
      <c r="D55" s="33">
        <v>0</v>
      </c>
      <c r="E55" s="22">
        <f t="shared" si="5"/>
        <v>0</v>
      </c>
      <c r="F55" s="16" t="s">
        <v>95</v>
      </c>
      <c r="G55" s="1" t="s">
        <v>96</v>
      </c>
    </row>
    <row r="56" spans="1:7" s="1" customFormat="1" ht="37.5" x14ac:dyDescent="0.3">
      <c r="A56" s="24"/>
      <c r="B56" s="32" t="s">
        <v>97</v>
      </c>
      <c r="C56" s="53">
        <v>22000</v>
      </c>
      <c r="D56" s="33">
        <v>21000</v>
      </c>
      <c r="E56" s="22">
        <f t="shared" si="5"/>
        <v>0.95454545454545459</v>
      </c>
      <c r="F56" s="16"/>
      <c r="G56" s="1" t="s">
        <v>92</v>
      </c>
    </row>
    <row r="57" spans="1:7" s="1" customFormat="1" ht="37.5" x14ac:dyDescent="0.3">
      <c r="A57" s="24"/>
      <c r="B57" s="32" t="s">
        <v>98</v>
      </c>
      <c r="C57" s="53">
        <v>13038</v>
      </c>
      <c r="D57" s="33">
        <v>13038</v>
      </c>
      <c r="E57" s="22">
        <f t="shared" si="5"/>
        <v>1</v>
      </c>
      <c r="F57" s="16"/>
      <c r="G57" s="1" t="s">
        <v>99</v>
      </c>
    </row>
    <row r="58" spans="1:7" s="1" customFormat="1" ht="36" customHeight="1" x14ac:dyDescent="0.3">
      <c r="A58" s="24"/>
      <c r="B58" s="32" t="s">
        <v>100</v>
      </c>
      <c r="C58" s="53">
        <v>1500</v>
      </c>
      <c r="D58" s="33">
        <v>1205</v>
      </c>
      <c r="E58" s="22">
        <f t="shared" ref="E58:E103" si="6">D58/C58</f>
        <v>0.80333333333333334</v>
      </c>
      <c r="F58" s="16"/>
    </row>
    <row r="59" spans="1:7" s="1" customFormat="1" ht="27" customHeight="1" x14ac:dyDescent="0.3">
      <c r="A59" s="24"/>
      <c r="B59" s="32" t="s">
        <v>101</v>
      </c>
      <c r="C59" s="53">
        <v>45000</v>
      </c>
      <c r="D59" s="33">
        <v>45000</v>
      </c>
      <c r="E59" s="22">
        <f t="shared" si="6"/>
        <v>1</v>
      </c>
      <c r="F59" s="16"/>
    </row>
    <row r="60" spans="1:7" s="5" customFormat="1" ht="18.75" x14ac:dyDescent="0.3">
      <c r="A60" s="36">
        <v>80104</v>
      </c>
      <c r="B60" s="27" t="s">
        <v>102</v>
      </c>
      <c r="C60" s="53">
        <f>C61</f>
        <v>57904</v>
      </c>
      <c r="D60" s="33">
        <f>D61</f>
        <v>0</v>
      </c>
      <c r="E60" s="37">
        <f t="shared" si="6"/>
        <v>0</v>
      </c>
      <c r="F60" s="38"/>
    </row>
    <row r="61" spans="1:7" s="1" customFormat="1" ht="18.75" x14ac:dyDescent="0.3">
      <c r="A61" s="24" t="s">
        <v>17</v>
      </c>
      <c r="B61" s="32" t="s">
        <v>103</v>
      </c>
      <c r="C61" s="53">
        <v>57904</v>
      </c>
      <c r="D61" s="33">
        <v>0</v>
      </c>
      <c r="E61" s="22">
        <f t="shared" si="6"/>
        <v>0</v>
      </c>
      <c r="F61" s="16"/>
      <c r="G61" s="1" t="s">
        <v>104</v>
      </c>
    </row>
    <row r="62" spans="1:7" s="1" customFormat="1" ht="18.75" x14ac:dyDescent="0.3">
      <c r="A62" s="23">
        <v>80148</v>
      </c>
      <c r="B62" s="18" t="s">
        <v>105</v>
      </c>
      <c r="C62" s="53">
        <f>C63</f>
        <v>26100</v>
      </c>
      <c r="D62" s="33">
        <f>D63</f>
        <v>26092.74</v>
      </c>
      <c r="E62" s="22">
        <f t="shared" si="6"/>
        <v>0.99972183908045986</v>
      </c>
      <c r="F62" s="16"/>
    </row>
    <row r="63" spans="1:7" s="1" customFormat="1" ht="77.25" customHeight="1" x14ac:dyDescent="0.3">
      <c r="A63" s="23"/>
      <c r="B63" s="32" t="s">
        <v>106</v>
      </c>
      <c r="C63" s="53">
        <v>26100</v>
      </c>
      <c r="D63" s="33">
        <v>26092.74</v>
      </c>
      <c r="E63" s="22">
        <f t="shared" si="6"/>
        <v>0.99972183908045986</v>
      </c>
      <c r="F63" s="16"/>
    </row>
    <row r="64" spans="1:7" s="1" customFormat="1" ht="20.25" customHeight="1" x14ac:dyDescent="0.3">
      <c r="A64" s="39">
        <v>851</v>
      </c>
      <c r="B64" s="40" t="s">
        <v>107</v>
      </c>
      <c r="C64" s="41">
        <f>C65</f>
        <v>22140</v>
      </c>
      <c r="D64" s="42">
        <f>D65</f>
        <v>22140</v>
      </c>
      <c r="E64" s="43">
        <f t="shared" si="6"/>
        <v>1</v>
      </c>
      <c r="F64" s="16"/>
    </row>
    <row r="65" spans="1:7" s="1" customFormat="1" ht="20.25" customHeight="1" x14ac:dyDescent="0.3">
      <c r="A65" s="23">
        <v>85121</v>
      </c>
      <c r="B65" s="18" t="s">
        <v>108</v>
      </c>
      <c r="C65" s="53">
        <f>SUM(C66:C66)</f>
        <v>22140</v>
      </c>
      <c r="D65" s="33">
        <f>D66</f>
        <v>22140</v>
      </c>
      <c r="E65" s="22">
        <f t="shared" si="6"/>
        <v>1</v>
      </c>
      <c r="F65" s="16"/>
    </row>
    <row r="66" spans="1:7" s="1" customFormat="1" ht="34.5" customHeight="1" x14ac:dyDescent="0.3">
      <c r="A66" s="23"/>
      <c r="B66" s="32" t="s">
        <v>109</v>
      </c>
      <c r="C66" s="53">
        <v>22140</v>
      </c>
      <c r="D66" s="33">
        <v>22140</v>
      </c>
      <c r="E66" s="22">
        <f t="shared" si="6"/>
        <v>1</v>
      </c>
      <c r="F66" s="16"/>
    </row>
    <row r="67" spans="1:7" s="1" customFormat="1" ht="37.5" x14ac:dyDescent="0.3">
      <c r="A67" s="13">
        <v>900</v>
      </c>
      <c r="B67" s="34" t="s">
        <v>110</v>
      </c>
      <c r="C67" s="14">
        <f>C68+C70+C72+C77+C81</f>
        <v>9125054.4199999999</v>
      </c>
      <c r="D67" s="14">
        <f>D68+D70+D72+D77+D81</f>
        <v>709407.87</v>
      </c>
      <c r="E67" s="15">
        <f t="shared" si="6"/>
        <v>7.7742864573513412E-2</v>
      </c>
      <c r="F67" s="16"/>
    </row>
    <row r="68" spans="1:7" s="1" customFormat="1" ht="18.75" x14ac:dyDescent="0.3">
      <c r="A68" s="23">
        <v>90001</v>
      </c>
      <c r="B68" s="18" t="s">
        <v>111</v>
      </c>
      <c r="C68" s="44">
        <f>SUM(C69:C69)</f>
        <v>46000</v>
      </c>
      <c r="D68" s="44">
        <f>D69</f>
        <v>46000</v>
      </c>
      <c r="E68" s="19">
        <f t="shared" si="6"/>
        <v>1</v>
      </c>
      <c r="F68" s="16"/>
    </row>
    <row r="69" spans="1:7" s="1" customFormat="1" ht="41.25" customHeight="1" x14ac:dyDescent="0.3">
      <c r="A69" s="23"/>
      <c r="B69" s="32" t="s">
        <v>112</v>
      </c>
      <c r="C69" s="33">
        <v>46000</v>
      </c>
      <c r="D69" s="33">
        <v>46000</v>
      </c>
      <c r="E69" s="22">
        <f t="shared" si="6"/>
        <v>1</v>
      </c>
      <c r="F69" s="16"/>
    </row>
    <row r="70" spans="1:7" s="1" customFormat="1" ht="23.25" customHeight="1" x14ac:dyDescent="0.3">
      <c r="A70" s="23">
        <v>90003</v>
      </c>
      <c r="B70" s="18" t="s">
        <v>113</v>
      </c>
      <c r="C70" s="44">
        <f>SUM(C71:C71)</f>
        <v>25000</v>
      </c>
      <c r="D70" s="44">
        <f>D71</f>
        <v>0</v>
      </c>
      <c r="E70" s="19">
        <f t="shared" si="6"/>
        <v>0</v>
      </c>
      <c r="F70" s="16"/>
    </row>
    <row r="71" spans="1:7" s="1" customFormat="1" ht="36.75" customHeight="1" x14ac:dyDescent="0.3">
      <c r="A71" s="23"/>
      <c r="B71" s="32" t="s">
        <v>114</v>
      </c>
      <c r="C71" s="33">
        <v>25000</v>
      </c>
      <c r="D71" s="33">
        <v>0</v>
      </c>
      <c r="E71" s="19">
        <f t="shared" si="6"/>
        <v>0</v>
      </c>
      <c r="F71" s="16"/>
    </row>
    <row r="72" spans="1:7" s="1" customFormat="1" ht="18.75" x14ac:dyDescent="0.3">
      <c r="A72" s="23">
        <v>90015</v>
      </c>
      <c r="B72" s="18" t="s">
        <v>115</v>
      </c>
      <c r="C72" s="44">
        <f>SUM(C73:C76)</f>
        <v>3150588</v>
      </c>
      <c r="D72" s="44">
        <f>SUM(D73:D76)</f>
        <v>168014.64</v>
      </c>
      <c r="E72" s="19">
        <f t="shared" si="6"/>
        <v>5.3328026387455298E-2</v>
      </c>
      <c r="F72" s="16"/>
    </row>
    <row r="73" spans="1:7" s="1" customFormat="1" ht="37.5" x14ac:dyDescent="0.3">
      <c r="A73" s="24"/>
      <c r="B73" s="32" t="s">
        <v>116</v>
      </c>
      <c r="C73" s="53">
        <v>10000</v>
      </c>
      <c r="D73" s="53">
        <v>10000</v>
      </c>
      <c r="E73" s="22">
        <f t="shared" si="6"/>
        <v>1</v>
      </c>
      <c r="F73" s="16" t="s">
        <v>117</v>
      </c>
      <c r="G73" s="1" t="s">
        <v>118</v>
      </c>
    </row>
    <row r="74" spans="1:7" s="1" customFormat="1" ht="37.5" x14ac:dyDescent="0.3">
      <c r="A74" s="24"/>
      <c r="B74" s="32" t="s">
        <v>119</v>
      </c>
      <c r="C74" s="53">
        <v>10000</v>
      </c>
      <c r="D74" s="53">
        <v>0</v>
      </c>
      <c r="E74" s="22">
        <f t="shared" si="6"/>
        <v>0</v>
      </c>
      <c r="F74" s="16"/>
      <c r="G74" s="1" t="s">
        <v>120</v>
      </c>
    </row>
    <row r="75" spans="1:7" s="1" customFormat="1" ht="37.5" x14ac:dyDescent="0.3">
      <c r="A75" s="24"/>
      <c r="B75" s="32" t="s">
        <v>121</v>
      </c>
      <c r="C75" s="33">
        <v>130588</v>
      </c>
      <c r="D75" s="33">
        <v>125420.76</v>
      </c>
      <c r="E75" s="22">
        <f t="shared" si="6"/>
        <v>0.96043097374950226</v>
      </c>
      <c r="F75" s="16" t="s">
        <v>122</v>
      </c>
      <c r="G75" s="1" t="s">
        <v>122</v>
      </c>
    </row>
    <row r="76" spans="1:7" s="1" customFormat="1" ht="18.75" x14ac:dyDescent="0.3">
      <c r="A76" s="24" t="s">
        <v>17</v>
      </c>
      <c r="B76" s="32" t="s">
        <v>123</v>
      </c>
      <c r="C76" s="33">
        <v>3000000</v>
      </c>
      <c r="D76" s="33">
        <v>32593.88</v>
      </c>
      <c r="E76" s="22">
        <f t="shared" si="6"/>
        <v>1.0864626666666667E-2</v>
      </c>
      <c r="F76" s="16"/>
      <c r="G76" s="1" t="s">
        <v>124</v>
      </c>
    </row>
    <row r="77" spans="1:7" s="2" customFormat="1" ht="18.75" x14ac:dyDescent="0.3">
      <c r="A77" s="23">
        <v>90017</v>
      </c>
      <c r="B77" s="18" t="s">
        <v>125</v>
      </c>
      <c r="C77" s="44">
        <f>SUM(C78:C80)</f>
        <v>386500</v>
      </c>
      <c r="D77" s="44">
        <f>SUM(D78:D80)</f>
        <v>328744.48</v>
      </c>
      <c r="E77" s="19">
        <f t="shared" si="6"/>
        <v>0.85056786545924967</v>
      </c>
      <c r="F77" s="20"/>
    </row>
    <row r="78" spans="1:7" s="1" customFormat="1" ht="34.5" customHeight="1" x14ac:dyDescent="0.3">
      <c r="A78" s="24"/>
      <c r="B78" s="32" t="s">
        <v>126</v>
      </c>
      <c r="C78" s="33">
        <v>159900</v>
      </c>
      <c r="D78" s="33">
        <v>134771.20000000001</v>
      </c>
      <c r="E78" s="22">
        <f t="shared" si="6"/>
        <v>0.84284677923702322</v>
      </c>
      <c r="F78" s="16"/>
    </row>
    <row r="79" spans="1:7" s="1" customFormat="1" ht="34.5" customHeight="1" x14ac:dyDescent="0.3">
      <c r="A79" s="24"/>
      <c r="B79" s="32" t="s">
        <v>127</v>
      </c>
      <c r="C79" s="33">
        <v>79000</v>
      </c>
      <c r="D79" s="33">
        <v>67625.279999999999</v>
      </c>
      <c r="E79" s="22">
        <f t="shared" si="6"/>
        <v>0.85601620253164556</v>
      </c>
      <c r="F79" s="16"/>
    </row>
    <row r="80" spans="1:7" s="1" customFormat="1" ht="34.5" customHeight="1" x14ac:dyDescent="0.3">
      <c r="A80" s="24"/>
      <c r="B80" s="32" t="s">
        <v>128</v>
      </c>
      <c r="C80" s="33">
        <v>147600</v>
      </c>
      <c r="D80" s="33">
        <v>126348</v>
      </c>
      <c r="E80" s="22">
        <f t="shared" si="6"/>
        <v>0.85601626016260157</v>
      </c>
      <c r="F80" s="16"/>
    </row>
    <row r="81" spans="1:8" s="1" customFormat="1" ht="18.75" x14ac:dyDescent="0.3">
      <c r="A81" s="23">
        <v>90095</v>
      </c>
      <c r="B81" s="18" t="s">
        <v>129</v>
      </c>
      <c r="C81" s="56">
        <f>SUM(C82:C85)</f>
        <v>5516966.4199999999</v>
      </c>
      <c r="D81" s="56">
        <f>SUM(D82:D85)</f>
        <v>166648.75</v>
      </c>
      <c r="E81" s="19">
        <f t="shared" si="6"/>
        <v>3.020659132451272E-2</v>
      </c>
      <c r="F81" s="16"/>
    </row>
    <row r="82" spans="1:8" s="1" customFormat="1" ht="30.95" customHeight="1" x14ac:dyDescent="0.3">
      <c r="A82" s="23"/>
      <c r="B82" s="32" t="s">
        <v>130</v>
      </c>
      <c r="C82" s="57">
        <v>25500</v>
      </c>
      <c r="D82" s="57">
        <v>25263.52</v>
      </c>
      <c r="E82" s="22">
        <f t="shared" si="6"/>
        <v>0.99072627450980388</v>
      </c>
      <c r="F82" s="16"/>
    </row>
    <row r="83" spans="1:8" s="1" customFormat="1" ht="38.1" customHeight="1" x14ac:dyDescent="0.3">
      <c r="A83" s="23"/>
      <c r="B83" s="32" t="s">
        <v>131</v>
      </c>
      <c r="C83" s="57">
        <v>32000</v>
      </c>
      <c r="D83" s="57">
        <v>32000</v>
      </c>
      <c r="E83" s="19">
        <f t="shared" si="6"/>
        <v>1</v>
      </c>
      <c r="F83" s="16"/>
    </row>
    <row r="84" spans="1:8" s="1" customFormat="1" ht="37.5" x14ac:dyDescent="0.3">
      <c r="A84" s="24"/>
      <c r="B84" s="32" t="s">
        <v>132</v>
      </c>
      <c r="C84" s="33">
        <v>61677.42</v>
      </c>
      <c r="D84" s="33">
        <v>61677.42</v>
      </c>
      <c r="E84" s="22">
        <f t="shared" si="6"/>
        <v>1</v>
      </c>
      <c r="F84" s="16" t="s">
        <v>133</v>
      </c>
      <c r="G84" s="1" t="s">
        <v>133</v>
      </c>
    </row>
    <row r="85" spans="1:8" s="1" customFormat="1" ht="18.75" x14ac:dyDescent="0.3">
      <c r="A85" s="24"/>
      <c r="B85" s="32" t="s">
        <v>134</v>
      </c>
      <c r="C85" s="33">
        <v>5397789</v>
      </c>
      <c r="D85" s="53">
        <v>47707.81</v>
      </c>
      <c r="E85" s="22">
        <f t="shared" si="6"/>
        <v>8.8383984627780007E-3</v>
      </c>
      <c r="F85" s="16" t="s">
        <v>135</v>
      </c>
      <c r="G85" s="1" t="s">
        <v>136</v>
      </c>
      <c r="H85" s="45"/>
    </row>
    <row r="86" spans="1:8" s="1" customFormat="1" ht="18.75" x14ac:dyDescent="0.3">
      <c r="A86" s="13">
        <v>921</v>
      </c>
      <c r="B86" s="34" t="s">
        <v>137</v>
      </c>
      <c r="C86" s="46">
        <f>C87+C90</f>
        <v>104550</v>
      </c>
      <c r="D86" s="46">
        <f>D87+D90</f>
        <v>103496.15</v>
      </c>
      <c r="E86" s="15">
        <f t="shared" si="6"/>
        <v>0.98992013390722133</v>
      </c>
      <c r="F86" s="16"/>
    </row>
    <row r="87" spans="1:8" s="1" customFormat="1" ht="18.75" x14ac:dyDescent="0.3">
      <c r="A87" s="23">
        <v>92109</v>
      </c>
      <c r="B87" s="18" t="s">
        <v>138</v>
      </c>
      <c r="C87" s="57">
        <f>SUM(C88:C89)</f>
        <v>59050</v>
      </c>
      <c r="D87" s="57">
        <f>SUM(D88:D89)</f>
        <v>58791.360000000001</v>
      </c>
      <c r="E87" s="47">
        <f t="shared" si="6"/>
        <v>0.99561998306519894</v>
      </c>
      <c r="F87" s="16"/>
    </row>
    <row r="88" spans="1:8" s="1" customFormat="1" ht="56.25" x14ac:dyDescent="0.3">
      <c r="A88" s="24"/>
      <c r="B88" s="32" t="s">
        <v>139</v>
      </c>
      <c r="C88" s="33">
        <v>57700</v>
      </c>
      <c r="D88" s="33">
        <v>57469.22</v>
      </c>
      <c r="E88" s="22">
        <f t="shared" si="6"/>
        <v>0.99600034662045067</v>
      </c>
      <c r="F88" s="16" t="s">
        <v>140</v>
      </c>
      <c r="G88" s="1" t="s">
        <v>141</v>
      </c>
    </row>
    <row r="89" spans="1:8" s="1" customFormat="1" ht="33.950000000000003" customHeight="1" x14ac:dyDescent="0.3">
      <c r="A89" s="24"/>
      <c r="B89" s="32" t="s">
        <v>142</v>
      </c>
      <c r="C89" s="33">
        <v>1350</v>
      </c>
      <c r="D89" s="33">
        <v>1322.14</v>
      </c>
      <c r="E89" s="22">
        <f t="shared" si="6"/>
        <v>0.97936296296296299</v>
      </c>
      <c r="F89" s="16"/>
    </row>
    <row r="90" spans="1:8" s="1" customFormat="1" ht="18.75" x14ac:dyDescent="0.3">
      <c r="A90" s="23">
        <v>92116</v>
      </c>
      <c r="B90" s="18" t="s">
        <v>143</v>
      </c>
      <c r="C90" s="44">
        <f>SUM(C91:C92)</f>
        <v>45500</v>
      </c>
      <c r="D90" s="44">
        <f>SUM(D91:D92)</f>
        <v>44704.79</v>
      </c>
      <c r="E90" s="19">
        <f t="shared" si="6"/>
        <v>0.98252285714285714</v>
      </c>
      <c r="F90" s="16"/>
    </row>
    <row r="91" spans="1:8" s="1" customFormat="1" ht="45" customHeight="1" x14ac:dyDescent="0.3">
      <c r="A91" s="23"/>
      <c r="B91" s="32" t="s">
        <v>144</v>
      </c>
      <c r="C91" s="33">
        <v>23500</v>
      </c>
      <c r="D91" s="33">
        <v>22810.79</v>
      </c>
      <c r="E91" s="22">
        <f t="shared" si="6"/>
        <v>0.97067191489361704</v>
      </c>
      <c r="F91" s="16"/>
    </row>
    <row r="92" spans="1:8" s="1" customFormat="1" ht="56.25" x14ac:dyDescent="0.3">
      <c r="A92" s="24"/>
      <c r="B92" s="32" t="s">
        <v>145</v>
      </c>
      <c r="C92" s="33">
        <v>22000</v>
      </c>
      <c r="D92" s="33">
        <v>21894</v>
      </c>
      <c r="E92" s="22">
        <f t="shared" si="6"/>
        <v>0.99518181818181817</v>
      </c>
      <c r="F92" s="16" t="s">
        <v>146</v>
      </c>
      <c r="G92" s="1" t="s">
        <v>147</v>
      </c>
    </row>
    <row r="93" spans="1:8" s="1" customFormat="1" ht="18.75" x14ac:dyDescent="0.3">
      <c r="A93" s="13">
        <v>926</v>
      </c>
      <c r="B93" s="13" t="s">
        <v>148</v>
      </c>
      <c r="C93" s="14">
        <f>C94+C101</f>
        <v>660960</v>
      </c>
      <c r="D93" s="14">
        <f>D94+D101</f>
        <v>588245.71</v>
      </c>
      <c r="E93" s="15">
        <f t="shared" si="6"/>
        <v>0.88998685245703213</v>
      </c>
      <c r="F93" s="16"/>
    </row>
    <row r="94" spans="1:8" s="1" customFormat="1" ht="18.75" x14ac:dyDescent="0.3">
      <c r="A94" s="23">
        <v>92601</v>
      </c>
      <c r="B94" s="23" t="s">
        <v>149</v>
      </c>
      <c r="C94" s="44">
        <f>SUM(C95:C100)</f>
        <v>513960</v>
      </c>
      <c r="D94" s="44">
        <f>SUM(D95:D100)</f>
        <v>462307.99</v>
      </c>
      <c r="E94" s="19">
        <f t="shared" si="6"/>
        <v>0.89950188730640512</v>
      </c>
      <c r="F94" s="16"/>
    </row>
    <row r="95" spans="1:8" s="1" customFormat="1" ht="37.5" x14ac:dyDescent="0.3">
      <c r="A95" s="23"/>
      <c r="B95" s="32" t="s">
        <v>150</v>
      </c>
      <c r="C95" s="33">
        <v>10000</v>
      </c>
      <c r="D95" s="33">
        <v>0</v>
      </c>
      <c r="E95" s="22">
        <f t="shared" si="6"/>
        <v>0</v>
      </c>
      <c r="F95" s="16"/>
      <c r="G95" s="3" t="s">
        <v>151</v>
      </c>
    </row>
    <row r="96" spans="1:8" s="1" customFormat="1" ht="41.25" customHeight="1" x14ac:dyDescent="0.3">
      <c r="A96" s="23"/>
      <c r="B96" s="32" t="s">
        <v>152</v>
      </c>
      <c r="C96" s="33">
        <v>6000</v>
      </c>
      <c r="D96" s="33">
        <v>6000</v>
      </c>
      <c r="E96" s="22">
        <f t="shared" si="6"/>
        <v>1</v>
      </c>
      <c r="F96" s="16" t="s">
        <v>153</v>
      </c>
      <c r="G96" s="3" t="s">
        <v>154</v>
      </c>
    </row>
    <row r="97" spans="1:7" s="1" customFormat="1" ht="41.25" customHeight="1" x14ac:dyDescent="0.3">
      <c r="A97" s="23"/>
      <c r="B97" s="32" t="s">
        <v>155</v>
      </c>
      <c r="C97" s="33">
        <v>3000</v>
      </c>
      <c r="D97" s="33">
        <v>3000</v>
      </c>
      <c r="E97" s="22">
        <f t="shared" si="6"/>
        <v>1</v>
      </c>
      <c r="F97" s="16"/>
      <c r="G97" s="3"/>
    </row>
    <row r="98" spans="1:7" s="1" customFormat="1" ht="54.75" customHeight="1" x14ac:dyDescent="0.3">
      <c r="A98" s="23"/>
      <c r="B98" s="32" t="s">
        <v>156</v>
      </c>
      <c r="C98" s="33">
        <v>94500</v>
      </c>
      <c r="D98" s="33">
        <v>94499.99</v>
      </c>
      <c r="E98" s="22">
        <f t="shared" si="6"/>
        <v>0.99999989417989421</v>
      </c>
      <c r="F98" s="16"/>
      <c r="G98" s="1" t="s">
        <v>154</v>
      </c>
    </row>
    <row r="99" spans="1:7" s="1" customFormat="1" ht="54.75" customHeight="1" x14ac:dyDescent="0.3">
      <c r="A99" s="23"/>
      <c r="B99" s="32" t="s">
        <v>157</v>
      </c>
      <c r="C99" s="33">
        <v>175460</v>
      </c>
      <c r="D99" s="33">
        <v>174308</v>
      </c>
      <c r="E99" s="22">
        <f t="shared" si="6"/>
        <v>0.99343440100307767</v>
      </c>
      <c r="F99" s="16"/>
      <c r="G99" s="1" t="s">
        <v>153</v>
      </c>
    </row>
    <row r="100" spans="1:7" s="1" customFormat="1" ht="54.75" customHeight="1" x14ac:dyDescent="0.3">
      <c r="A100" s="23"/>
      <c r="B100" s="32" t="s">
        <v>158</v>
      </c>
      <c r="C100" s="33">
        <v>225000</v>
      </c>
      <c r="D100" s="33">
        <v>184500</v>
      </c>
      <c r="E100" s="22">
        <f t="shared" si="6"/>
        <v>0.82</v>
      </c>
      <c r="F100" s="16"/>
    </row>
    <row r="101" spans="1:7" s="1" customFormat="1" ht="18.75" x14ac:dyDescent="0.3">
      <c r="A101" s="23">
        <v>92695</v>
      </c>
      <c r="B101" s="23" t="s">
        <v>129</v>
      </c>
      <c r="C101" s="44">
        <f>C102</f>
        <v>147000</v>
      </c>
      <c r="D101" s="44">
        <f>D102</f>
        <v>125937.72</v>
      </c>
      <c r="E101" s="19">
        <f t="shared" si="6"/>
        <v>0.85671918367346944</v>
      </c>
      <c r="F101" s="16"/>
    </row>
    <row r="102" spans="1:7" s="1" customFormat="1" ht="56.25" x14ac:dyDescent="0.3">
      <c r="A102" s="24"/>
      <c r="B102" s="32" t="s">
        <v>159</v>
      </c>
      <c r="C102" s="33">
        <v>147000</v>
      </c>
      <c r="D102" s="33">
        <v>125937.72</v>
      </c>
      <c r="E102" s="25">
        <f t="shared" si="6"/>
        <v>0.85671918367346944</v>
      </c>
      <c r="F102" s="16" t="s">
        <v>160</v>
      </c>
      <c r="G102" s="1" t="s">
        <v>160</v>
      </c>
    </row>
    <row r="103" spans="1:7" s="1" customFormat="1" ht="18.75" x14ac:dyDescent="0.3">
      <c r="A103" s="23"/>
      <c r="B103" s="23" t="s">
        <v>161</v>
      </c>
      <c r="C103" s="44">
        <f>C8+C16+C37+C40+C43+C51+C64+C67+C86+C93</f>
        <v>14131175.289999999</v>
      </c>
      <c r="D103" s="44">
        <f>D8+D16+D37+D40+D43+D51+D64+D67+D86+D93</f>
        <v>4021695.02</v>
      </c>
      <c r="E103" s="19">
        <f t="shared" si="6"/>
        <v>0.28459734859038749</v>
      </c>
      <c r="F103" s="16"/>
    </row>
    <row r="104" spans="1:7" ht="18" customHeight="1" x14ac:dyDescent="0.25"/>
    <row r="105" spans="1:7" hidden="1" x14ac:dyDescent="0.25">
      <c r="B105" t="s">
        <v>162</v>
      </c>
      <c r="D105" s="48" t="e">
        <f>D10+D12+D13+D15+#REF!+#REF!+D36+D75+D85+#REF!+#REF!+D102</f>
        <v>#REF!</v>
      </c>
    </row>
    <row r="106" spans="1:7" hidden="1" x14ac:dyDescent="0.25">
      <c r="B106" t="s">
        <v>163</v>
      </c>
      <c r="D106" s="48" t="e">
        <f>#REF!+#REF!+#REF!+#REF!+#REF!+#REF!+D454+D49+#REF!+D92+#REF!+#REF!+#REF!+#REF!+#REF!</f>
        <v>#REF!</v>
      </c>
    </row>
    <row r="107" spans="1:7" ht="58.5" hidden="1" customHeight="1" x14ac:dyDescent="0.25">
      <c r="B107" t="s">
        <v>164</v>
      </c>
      <c r="D107" s="48" t="e">
        <f>D103-D106</f>
        <v>#REF!</v>
      </c>
    </row>
    <row r="108" spans="1:7" hidden="1" x14ac:dyDescent="0.25"/>
    <row r="109" spans="1:7" ht="1.5" hidden="1" customHeight="1" x14ac:dyDescent="0.25"/>
    <row r="110" spans="1:7" ht="57" hidden="1" customHeight="1" x14ac:dyDescent="0.25"/>
    <row r="111" spans="1:7" ht="15" customHeight="1" x14ac:dyDescent="0.25"/>
    <row r="112" spans="1:7" ht="20.25" customHeight="1" x14ac:dyDescent="0.25">
      <c r="B112" s="49"/>
    </row>
    <row r="113" spans="2:5" x14ac:dyDescent="0.25">
      <c r="E113" s="50"/>
    </row>
    <row r="114" spans="2:5" x14ac:dyDescent="0.25">
      <c r="E114" s="50"/>
    </row>
    <row r="115" spans="2:5" x14ac:dyDescent="0.25">
      <c r="E115" s="50"/>
    </row>
    <row r="116" spans="2:5" x14ac:dyDescent="0.25">
      <c r="E116" s="50"/>
    </row>
    <row r="117" spans="2:5" x14ac:dyDescent="0.25">
      <c r="E117" s="50"/>
    </row>
    <row r="119" spans="2:5" x14ac:dyDescent="0.25">
      <c r="E119" s="50"/>
    </row>
    <row r="121" spans="2:5" x14ac:dyDescent="0.25">
      <c r="B121" s="49"/>
      <c r="E121" s="51"/>
    </row>
    <row r="123" spans="2:5" x14ac:dyDescent="0.25">
      <c r="E123" s="51"/>
    </row>
    <row r="125" spans="2:5" x14ac:dyDescent="0.25">
      <c r="E125" s="51"/>
    </row>
  </sheetData>
  <mergeCells count="3">
    <mergeCell ref="D2:E2"/>
    <mergeCell ref="D4:E4"/>
    <mergeCell ref="A5:D5"/>
  </mergeCells>
  <pageMargins left="0.70866141732283505" right="0.70866141732283505" top="0.74803149606299202" bottom="0.74803149606299202" header="0.31496062992126" footer="0.31496062992126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</dc:creator>
  <cp:lastModifiedBy>Monika Kuzioła</cp:lastModifiedBy>
  <cp:lastPrinted>2022-03-16T13:30:31Z</cp:lastPrinted>
  <dcterms:created xsi:type="dcterms:W3CDTF">2018-08-20T15:43:00Z</dcterms:created>
  <dcterms:modified xsi:type="dcterms:W3CDTF">2022-03-29T09:35:46Z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1045-11.2.0.10443</vt:lpwstr>
  </property>
  <property fmtid="{D5CDD505-2E9C-101B-9397-08002B2CF9AE}" pid="3" name="ICV">
    <vt:lpwstr>2C3995E3F6FB40AE8B918B291B597982</vt:lpwstr>
  </property>
</Properties>
</file>