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1"/>
  </bookViews>
  <sheets>
    <sheet name="Przychody i wydatki 2010" sheetId="1" state="hidden" r:id="rId1"/>
    <sheet name="Dochody i Wydatki " sheetId="2" r:id="rId2"/>
  </sheets>
  <definedNames/>
  <calcPr fullCalcOnLoad="1"/>
</workbook>
</file>

<file path=xl/sharedStrings.xml><?xml version="1.0" encoding="utf-8"?>
<sst xmlns="http://schemas.openxmlformats.org/spreadsheetml/2006/main" count="294" uniqueCount="99">
  <si>
    <t>Załącznik Nr 6</t>
  </si>
  <si>
    <t xml:space="preserve">Plan przychodów i wydatków rachunku dochodów własnych na 2010 r. </t>
  </si>
  <si>
    <t>do  uchwały Nr XLVII/10</t>
  </si>
  <si>
    <t xml:space="preserve">Rady Gminy Niemce </t>
  </si>
  <si>
    <t xml:space="preserve">z dnia 15 września 2010 r. </t>
  </si>
  <si>
    <t>JEDNOSTKA</t>
  </si>
  <si>
    <t>Dział  Rozdział</t>
  </si>
  <si>
    <t>Wyszczególnienie</t>
  </si>
  <si>
    <t>Plan przychodów</t>
  </si>
  <si>
    <t>Plan wydatków</t>
  </si>
  <si>
    <t>Zmiany + zwiększenia  - zmniejszenia</t>
  </si>
  <si>
    <t>Plan po zmianie</t>
  </si>
  <si>
    <t>ZPO W Dysie</t>
  </si>
  <si>
    <t>801   80148</t>
  </si>
  <si>
    <t>Żywienie w stołówce przedszkolnej</t>
  </si>
  <si>
    <t>wpływy z usług</t>
  </si>
  <si>
    <t>ZS w Krasieninie</t>
  </si>
  <si>
    <t>dożywianie dzieci w szkołach</t>
  </si>
  <si>
    <t>801    80101</t>
  </si>
  <si>
    <t>Pozostałe dochody własne:</t>
  </si>
  <si>
    <t>najem i dzierżawa nieruchomości</t>
  </si>
  <si>
    <t>inne wpływy</t>
  </si>
  <si>
    <t>801   80104</t>
  </si>
  <si>
    <t>Pozostale dochody wlasne:</t>
  </si>
  <si>
    <t>Pozostałe dochody własne</t>
  </si>
  <si>
    <t>Ogółem</t>
  </si>
  <si>
    <t>Lp.</t>
  </si>
  <si>
    <t>Nazwa środka</t>
  </si>
  <si>
    <t xml:space="preserve">Wydatki </t>
  </si>
  <si>
    <t>Stan środków obrotowych na koniec  roku</t>
  </si>
  <si>
    <t>801    80148</t>
  </si>
  <si>
    <t>Żywienie w szkołach i przedszkolach</t>
  </si>
  <si>
    <t>zakup materiałów i wyposażenia</t>
  </si>
  <si>
    <t>zakup materialów dydatkycznych</t>
  </si>
  <si>
    <t>zakup usług pozostałych</t>
  </si>
  <si>
    <t>Pozostale dochody własne:</t>
  </si>
  <si>
    <t>zakup materiałów dydatkycznych</t>
  </si>
  <si>
    <t>zakupy inwestycyjne</t>
  </si>
  <si>
    <t>Wójta Gminy Niemce</t>
  </si>
  <si>
    <t>DOCHODY</t>
  </si>
  <si>
    <t>Jednostka</t>
  </si>
  <si>
    <t>Wyszczególnienie/Źródło dochodu</t>
  </si>
  <si>
    <t>Paragraf</t>
  </si>
  <si>
    <t>Plan dochodów</t>
  </si>
  <si>
    <t>Wykonanie</t>
  </si>
  <si>
    <t>% wykonania planu</t>
  </si>
  <si>
    <t>Stan środków pieniężnych na początek roku</t>
  </si>
  <si>
    <t>0960</t>
  </si>
  <si>
    <t>Stołówki szkolne i przedszkolne</t>
  </si>
  <si>
    <t>odsetki bankowe</t>
  </si>
  <si>
    <t>0920</t>
  </si>
  <si>
    <t>wpływy z opłat za korzystanie z wyżywienia z zakresu wychowania przedszkolnego</t>
  </si>
  <si>
    <t>0670</t>
  </si>
  <si>
    <t>wpływy z opłat egzminacyjnych  oraz opłat za wydawanie świadectw , dyplomów , zaświadczeń, certyfikatów i ich duplikatów</t>
  </si>
  <si>
    <t>0610</t>
  </si>
  <si>
    <t>wyżywienie w stołówce szkolnej</t>
  </si>
  <si>
    <t>0830</t>
  </si>
  <si>
    <t>ZPO Ciecierzyn</t>
  </si>
  <si>
    <t xml:space="preserve">801  80101       </t>
  </si>
  <si>
    <t>najem nieruchomości</t>
  </si>
  <si>
    <t>0750</t>
  </si>
  <si>
    <t>SP w Nasutowie</t>
  </si>
  <si>
    <t>SP w Jakubowicach</t>
  </si>
  <si>
    <t>SP w Rudce Kozłowieckiej</t>
  </si>
  <si>
    <t>Przedszkole w Niemcach</t>
  </si>
  <si>
    <t>801  80104</t>
  </si>
  <si>
    <t>RAZEM DOCHODY</t>
  </si>
  <si>
    <t xml:space="preserve">WYDATKI </t>
  </si>
  <si>
    <t>Stan środków pieniężnych na    koniec roku</t>
  </si>
  <si>
    <t>4210</t>
  </si>
  <si>
    <t>2400</t>
  </si>
  <si>
    <t>4300</t>
  </si>
  <si>
    <t>zakup artykułów żywnościowych</t>
  </si>
  <si>
    <t>4220</t>
  </si>
  <si>
    <t>wpłata do budżetu pozostałości środków finans. gromadzonych na wydzielonym rachunku jednostki budżetowej</t>
  </si>
  <si>
    <t>RAZEM WYDATKI</t>
  </si>
  <si>
    <t>0950</t>
  </si>
  <si>
    <t>4270</t>
  </si>
  <si>
    <t>zakup usług remontowych</t>
  </si>
  <si>
    <t>Wpływy z tytułu kar i odszkodowań wynikających z umów</t>
  </si>
  <si>
    <t>wpływy z otrzymanych spadków, zapisów i darowizn w postaci pieniężnej</t>
  </si>
  <si>
    <t>wpływy z tytułu kar i odszkodowań wynikających z umów</t>
  </si>
  <si>
    <t>wpływy do budzetu pozostałości środków finansowych gromadzonych na wydzielonym rachunku jednostki budżetowej</t>
  </si>
  <si>
    <t>wpływy do budżetu pozostałości środków finansowych gromadzonych na wydzielonym rachunku jednostki budzetowej</t>
  </si>
  <si>
    <t>wpłata do budżetu pozostałości środków finansowanie gromadzonych na wydzielonym rachunku jednostki budżetowej</t>
  </si>
  <si>
    <t>801    80104</t>
  </si>
  <si>
    <t>Stan środków pieniężnych na  koniec roku</t>
  </si>
  <si>
    <t>Przedszkola</t>
  </si>
  <si>
    <t>wpływy z opłat egzaminacyjnych  oraz opłat za wydawanie świadectw , dyplomów , zaświadczeń, certyfikatów i ich duplikatów</t>
  </si>
  <si>
    <t>Wykaz jednostek które utworzyły rachunki dochodów oraz zestawienie dochodów jednostek budżetowych prowadzących działalność określoną w ustawie o systemie oświaty oraz wydatków nimi finansowanych na  dzień 31.12.2021 r.</t>
  </si>
  <si>
    <t>wpływy z tutułu kar i odszkodowań wynikających z umów</t>
  </si>
  <si>
    <t>SP w Krasieninie</t>
  </si>
  <si>
    <t xml:space="preserve">Szkoły podstawowe </t>
  </si>
  <si>
    <t>SP w Niemcach</t>
  </si>
  <si>
    <t>801     80148</t>
  </si>
  <si>
    <t>801       80101</t>
  </si>
  <si>
    <t>Szkoły podstawowe</t>
  </si>
  <si>
    <t>do zarządzenia Nr 79/2022</t>
  </si>
  <si>
    <t xml:space="preserve">z dnia 29 marca 2022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</si>
</sst>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#,##0.0_ ;\-#,##0.0\ "/>
    <numFmt numFmtId="169" formatCode="#,##0_ ;\-#,##0\ "/>
    <numFmt numFmtId="170" formatCode="0;[Red]0"/>
    <numFmt numFmtId="171" formatCode="#,##0.000_ ;\-#,##0.000\ "/>
    <numFmt numFmtId="172" formatCode="#,##0.0000_ ;\-#,##0.0000\ "/>
    <numFmt numFmtId="173" formatCode="#,##0.00_ ;\-#,##0.00\ "/>
    <numFmt numFmtId="174" formatCode="[$-415]dddd\,\ d\ mmmm\ yyyy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3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wrapText="1"/>
    </xf>
    <xf numFmtId="4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4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Font="1" applyBorder="1" applyAlignment="1">
      <alignment wrapText="1"/>
    </xf>
    <xf numFmtId="4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wrapText="1"/>
    </xf>
    <xf numFmtId="4" fontId="0" fillId="0" borderId="23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4" fontId="1" fillId="0" borderId="2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4" fontId="0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Font="1" applyBorder="1" applyAlignment="1">
      <alignment wrapText="1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15" xfId="0" applyBorder="1" applyAlignment="1">
      <alignment vertical="center"/>
    </xf>
    <xf numFmtId="4" fontId="0" fillId="0" borderId="19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1" fillId="0" borderId="11" xfId="0" applyFont="1" applyBorder="1" applyAlignment="1">
      <alignment vertical="center"/>
    </xf>
    <xf numFmtId="4" fontId="1" fillId="0" borderId="22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4" fontId="1" fillId="0" borderId="37" xfId="0" applyNumberFormat="1" applyFont="1" applyBorder="1" applyAlignment="1">
      <alignment/>
    </xf>
    <xf numFmtId="10" fontId="1" fillId="0" borderId="37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29" xfId="0" applyBorder="1" applyAlignment="1">
      <alignment/>
    </xf>
    <xf numFmtId="10" fontId="1" fillId="0" borderId="29" xfId="0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10" fontId="1" fillId="0" borderId="1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6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 vertical="center" wrapText="1"/>
    </xf>
    <xf numFmtId="10" fontId="0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10" fontId="0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 wrapText="1"/>
    </xf>
    <xf numFmtId="4" fontId="0" fillId="0" borderId="16" xfId="0" applyNumberForma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39" xfId="0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 wrapText="1"/>
    </xf>
    <xf numFmtId="49" fontId="0" fillId="0" borderId="29" xfId="0" applyNumberForma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Border="1" applyAlignment="1">
      <alignment horizontal="left"/>
    </xf>
    <xf numFmtId="10" fontId="0" fillId="0" borderId="37" xfId="0" applyNumberFormat="1" applyFont="1" applyBorder="1" applyAlignment="1">
      <alignment/>
    </xf>
    <xf numFmtId="0" fontId="0" fillId="0" borderId="20" xfId="0" applyNumberFormat="1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4" fontId="0" fillId="0" borderId="41" xfId="0" applyNumberFormat="1" applyBorder="1" applyAlignment="1">
      <alignment/>
    </xf>
    <xf numFmtId="10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42" xfId="0" applyBorder="1" applyAlignment="1">
      <alignment/>
    </xf>
    <xf numFmtId="10" fontId="1" fillId="0" borderId="20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38" xfId="0" applyFont="1" applyBorder="1" applyAlignment="1">
      <alignment/>
    </xf>
    <xf numFmtId="0" fontId="0" fillId="0" borderId="16" xfId="0" applyFont="1" applyBorder="1" applyAlignment="1" quotePrefix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43" xfId="0" applyFont="1" applyBorder="1" applyAlignment="1">
      <alignment/>
    </xf>
    <xf numFmtId="3" fontId="1" fillId="0" borderId="44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wrapText="1"/>
    </xf>
    <xf numFmtId="3" fontId="1" fillId="0" borderId="44" xfId="0" applyNumberFormat="1" applyFont="1" applyBorder="1" applyAlignment="1">
      <alignment vertical="center" wrapText="1"/>
    </xf>
    <xf numFmtId="0" fontId="1" fillId="0" borderId="45" xfId="0" applyFont="1" applyBorder="1" applyAlignment="1">
      <alignment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43" xfId="0" applyFont="1" applyFill="1" applyBorder="1" applyAlignment="1">
      <alignment horizontal="left" wrapText="1"/>
    </xf>
    <xf numFmtId="3" fontId="1" fillId="0" borderId="44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wrapText="1"/>
    </xf>
    <xf numFmtId="3" fontId="1" fillId="0" borderId="4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wrapText="1"/>
    </xf>
    <xf numFmtId="0" fontId="0" fillId="0" borderId="38" xfId="0" applyBorder="1" applyAlignment="1">
      <alignment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47" xfId="0" applyFont="1" applyFill="1" applyBorder="1" applyAlignment="1">
      <alignment wrapText="1"/>
    </xf>
    <xf numFmtId="4" fontId="1" fillId="0" borderId="43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48" xfId="0" applyBorder="1" applyAlignment="1">
      <alignment/>
    </xf>
    <xf numFmtId="3" fontId="1" fillId="0" borderId="4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49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38" xfId="0" applyFont="1" applyBorder="1" applyAlignment="1">
      <alignment/>
    </xf>
    <xf numFmtId="4" fontId="1" fillId="0" borderId="38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zoomScale="140" zoomScaleNormal="140" zoomScalePageLayoutView="0" workbookViewId="0" topLeftCell="A16">
      <selection activeCell="C18" sqref="C18"/>
    </sheetView>
  </sheetViews>
  <sheetFormatPr defaultColWidth="9.00390625" defaultRowHeight="12.75"/>
  <cols>
    <col min="1" max="1" width="14.421875" style="0" customWidth="1"/>
    <col min="2" max="2" width="9.421875" style="0" customWidth="1"/>
    <col min="3" max="3" width="31.28125" style="0" customWidth="1"/>
    <col min="4" max="4" width="14.140625" style="0" customWidth="1"/>
    <col min="5" max="5" width="15.00390625" style="0" customWidth="1"/>
    <col min="6" max="7" width="13.00390625" style="0" customWidth="1"/>
    <col min="8" max="8" width="13.7109375" style="0" customWidth="1"/>
  </cols>
  <sheetData>
    <row r="2" ht="12.75">
      <c r="F2" t="s">
        <v>0</v>
      </c>
    </row>
    <row r="3" spans="3:6" ht="25.5" customHeight="1">
      <c r="C3" s="155" t="s">
        <v>1</v>
      </c>
      <c r="D3" s="155"/>
      <c r="E3" s="155"/>
      <c r="F3" t="s">
        <v>2</v>
      </c>
    </row>
    <row r="4" spans="3:6" ht="12.75">
      <c r="C4" s="1"/>
      <c r="F4" t="s">
        <v>3</v>
      </c>
    </row>
    <row r="5" spans="3:6" ht="12.75">
      <c r="C5" s="1"/>
      <c r="F5" t="s">
        <v>4</v>
      </c>
    </row>
    <row r="7" spans="1:8" ht="43.5" customHeight="1">
      <c r="A7" s="2" t="s">
        <v>5</v>
      </c>
      <c r="B7" s="3" t="s">
        <v>6</v>
      </c>
      <c r="C7" s="3" t="s">
        <v>7</v>
      </c>
      <c r="D7" s="4" t="s">
        <v>8</v>
      </c>
      <c r="E7" s="3" t="s">
        <v>9</v>
      </c>
      <c r="F7" s="3" t="s">
        <v>10</v>
      </c>
      <c r="G7" s="5" t="s">
        <v>11</v>
      </c>
      <c r="H7" s="6"/>
    </row>
    <row r="8" spans="1:8" ht="12.75">
      <c r="A8" s="7">
        <v>1</v>
      </c>
      <c r="B8" s="7">
        <v>2</v>
      </c>
      <c r="C8" s="7">
        <v>3</v>
      </c>
      <c r="D8" s="7">
        <v>4</v>
      </c>
      <c r="E8" s="7">
        <v>7</v>
      </c>
      <c r="F8" s="7">
        <v>8</v>
      </c>
      <c r="G8" s="8">
        <v>9</v>
      </c>
      <c r="H8" s="9"/>
    </row>
    <row r="9" spans="1:8" ht="12.75">
      <c r="A9" s="10" t="s">
        <v>12</v>
      </c>
      <c r="B9" s="11"/>
      <c r="C9" s="11"/>
      <c r="D9" s="11"/>
      <c r="E9" s="11"/>
      <c r="F9" s="11"/>
      <c r="G9" s="11"/>
      <c r="H9" s="9"/>
    </row>
    <row r="10" spans="1:8" ht="28.5" customHeight="1">
      <c r="A10" s="10"/>
      <c r="B10" s="12" t="s">
        <v>13</v>
      </c>
      <c r="C10" s="13" t="s">
        <v>14</v>
      </c>
      <c r="D10" s="14">
        <f>D11</f>
        <v>115940</v>
      </c>
      <c r="F10" s="14"/>
      <c r="H10" s="15"/>
    </row>
    <row r="11" spans="1:8" ht="28.5" customHeight="1">
      <c r="A11" s="16"/>
      <c r="B11" s="17">
        <v>830</v>
      </c>
      <c r="C11" s="18" t="s">
        <v>15</v>
      </c>
      <c r="D11" s="19">
        <v>115940</v>
      </c>
      <c r="E11" s="19"/>
      <c r="F11" s="19"/>
      <c r="G11" s="19"/>
      <c r="H11" s="15"/>
    </row>
    <row r="12" spans="1:8" ht="28.5" customHeight="1">
      <c r="A12" s="16" t="s">
        <v>16</v>
      </c>
      <c r="B12" s="17"/>
      <c r="C12" s="20"/>
      <c r="D12" s="19"/>
      <c r="E12" s="19"/>
      <c r="F12" s="19"/>
      <c r="G12" s="19"/>
      <c r="H12" s="15"/>
    </row>
    <row r="13" spans="1:8" ht="28.5" customHeight="1">
      <c r="A13" s="16"/>
      <c r="B13" s="12" t="s">
        <v>13</v>
      </c>
      <c r="C13" s="18" t="s">
        <v>17</v>
      </c>
      <c r="D13" s="19">
        <v>32000</v>
      </c>
      <c r="E13" s="19"/>
      <c r="F13" s="19"/>
      <c r="G13" s="19"/>
      <c r="H13" s="15"/>
    </row>
    <row r="14" spans="1:8" ht="28.5" customHeight="1">
      <c r="A14" s="16"/>
      <c r="B14" s="17">
        <v>830</v>
      </c>
      <c r="C14" s="18" t="s">
        <v>15</v>
      </c>
      <c r="D14" s="19">
        <v>32000</v>
      </c>
      <c r="E14" s="19"/>
      <c r="F14" s="19"/>
      <c r="G14" s="19"/>
      <c r="H14" s="15"/>
    </row>
    <row r="15" spans="1:8" ht="12.75" customHeight="1">
      <c r="A15" s="156"/>
      <c r="B15" s="157" t="s">
        <v>18</v>
      </c>
      <c r="C15" s="21" t="s">
        <v>19</v>
      </c>
      <c r="D15" s="22">
        <v>48709</v>
      </c>
      <c r="E15" s="22">
        <f>SUM(E16:E18)</f>
        <v>111699</v>
      </c>
      <c r="F15" s="22"/>
      <c r="G15" s="23">
        <f>SUM(G16:G18)</f>
        <v>111699</v>
      </c>
      <c r="H15" s="15"/>
    </row>
    <row r="16" spans="1:8" ht="12.75">
      <c r="A16" s="156"/>
      <c r="B16" s="157"/>
      <c r="C16" s="24" t="s">
        <v>17</v>
      </c>
      <c r="D16" s="25"/>
      <c r="E16" s="25">
        <v>70079</v>
      </c>
      <c r="F16" s="25"/>
      <c r="G16" s="26">
        <f>E16+F16</f>
        <v>70079</v>
      </c>
      <c r="H16" s="27"/>
    </row>
    <row r="17" spans="1:8" ht="12.75">
      <c r="A17" s="156"/>
      <c r="B17" s="157"/>
      <c r="C17" s="24" t="s">
        <v>20</v>
      </c>
      <c r="D17" s="25"/>
      <c r="E17" s="25">
        <v>39820</v>
      </c>
      <c r="F17" s="25"/>
      <c r="G17" s="26">
        <f>E17+F17</f>
        <v>39820</v>
      </c>
      <c r="H17" s="27"/>
    </row>
    <row r="18" spans="1:8" ht="12.75">
      <c r="A18" s="156"/>
      <c r="B18" s="157"/>
      <c r="C18" s="28" t="s">
        <v>21</v>
      </c>
      <c r="D18" s="29"/>
      <c r="E18" s="29">
        <v>1800</v>
      </c>
      <c r="F18" s="29"/>
      <c r="G18" s="26">
        <v>1800</v>
      </c>
      <c r="H18" s="27"/>
    </row>
    <row r="19" spans="1:8" ht="25.5">
      <c r="A19" s="30"/>
      <c r="B19" s="31" t="s">
        <v>22</v>
      </c>
      <c r="C19" s="3" t="s">
        <v>23</v>
      </c>
      <c r="D19" s="32">
        <v>12228</v>
      </c>
      <c r="E19" s="32">
        <v>50000</v>
      </c>
      <c r="F19" s="32"/>
      <c r="G19" s="23">
        <f>E19+F19</f>
        <v>50000</v>
      </c>
      <c r="H19" s="27"/>
    </row>
    <row r="20" spans="1:8" ht="12.75">
      <c r="A20" s="33"/>
      <c r="B20" s="34"/>
      <c r="C20" s="35" t="s">
        <v>21</v>
      </c>
      <c r="D20" s="36"/>
      <c r="E20" s="36">
        <v>50000</v>
      </c>
      <c r="F20" s="36"/>
      <c r="G20" s="26">
        <f>E20+F20</f>
        <v>50000</v>
      </c>
      <c r="H20" s="27"/>
    </row>
    <row r="21" spans="1:8" s="1" customFormat="1" ht="27" customHeight="1">
      <c r="A21" s="37"/>
      <c r="B21" s="38" t="s">
        <v>13</v>
      </c>
      <c r="C21" s="39" t="s">
        <v>24</v>
      </c>
      <c r="D21" s="40">
        <v>34530</v>
      </c>
      <c r="E21" s="40"/>
      <c r="F21" s="40"/>
      <c r="G21" s="23">
        <f>E21+F21</f>
        <v>0</v>
      </c>
      <c r="H21" s="15"/>
    </row>
    <row r="22" spans="1:8" ht="12.75">
      <c r="A22" s="41"/>
      <c r="B22" s="42" t="s">
        <v>25</v>
      </c>
      <c r="C22" s="42"/>
      <c r="D22" s="32">
        <f>D10+D15+D19+D21</f>
        <v>211407</v>
      </c>
      <c r="E22" s="32">
        <f>E10+E15+E19+E21</f>
        <v>161699</v>
      </c>
      <c r="F22" s="32"/>
      <c r="G22" s="43">
        <f>G10+G15+G19</f>
        <v>161699</v>
      </c>
      <c r="H22" s="15"/>
    </row>
    <row r="23" spans="1:8" ht="12.75">
      <c r="A23" s="44"/>
      <c r="B23" s="44"/>
      <c r="C23" s="44"/>
      <c r="D23" s="44"/>
      <c r="E23" s="44"/>
      <c r="F23" s="44"/>
      <c r="G23" s="45"/>
      <c r="H23" s="44"/>
    </row>
    <row r="24" spans="1:8" ht="63.75">
      <c r="A24" s="2" t="s">
        <v>26</v>
      </c>
      <c r="B24" s="3" t="s">
        <v>6</v>
      </c>
      <c r="C24" s="3" t="s">
        <v>27</v>
      </c>
      <c r="D24" s="46" t="s">
        <v>28</v>
      </c>
      <c r="E24" s="3" t="s">
        <v>10</v>
      </c>
      <c r="F24" s="5" t="s">
        <v>11</v>
      </c>
      <c r="G24" s="3" t="s">
        <v>29</v>
      </c>
      <c r="H24" s="47"/>
    </row>
    <row r="25" spans="1:8" ht="12.75">
      <c r="A25" s="7">
        <v>1</v>
      </c>
      <c r="B25" s="7">
        <v>2</v>
      </c>
      <c r="C25" s="7">
        <v>3</v>
      </c>
      <c r="D25" s="7">
        <v>4</v>
      </c>
      <c r="E25" s="8">
        <v>5</v>
      </c>
      <c r="F25" s="48">
        <v>6</v>
      </c>
      <c r="G25" s="49">
        <v>7</v>
      </c>
      <c r="H25" s="50"/>
    </row>
    <row r="26" spans="1:8" ht="36" customHeight="1">
      <c r="A26" s="41"/>
      <c r="B26" s="46" t="s">
        <v>30</v>
      </c>
      <c r="C26" s="3" t="s">
        <v>31</v>
      </c>
      <c r="D26" s="32">
        <v>392196</v>
      </c>
      <c r="E26" s="51"/>
      <c r="F26" s="32">
        <v>392196</v>
      </c>
      <c r="G26" s="52">
        <v>0</v>
      </c>
      <c r="H26" s="44"/>
    </row>
    <row r="27" spans="1:8" ht="12.75" customHeight="1">
      <c r="A27" s="158"/>
      <c r="B27" s="159" t="s">
        <v>18</v>
      </c>
      <c r="C27" s="21" t="s">
        <v>19</v>
      </c>
      <c r="D27" s="22">
        <f>SUM(D28:D31)</f>
        <v>160408</v>
      </c>
      <c r="E27" s="53"/>
      <c r="F27" s="22">
        <f>SUM(F28:F31)</f>
        <v>160408</v>
      </c>
      <c r="G27" s="54">
        <v>0</v>
      </c>
      <c r="H27" s="44"/>
    </row>
    <row r="28" spans="1:8" ht="12.75">
      <c r="A28" s="158"/>
      <c r="B28" s="159"/>
      <c r="C28" s="55" t="s">
        <v>17</v>
      </c>
      <c r="D28" s="56">
        <v>70081</v>
      </c>
      <c r="E28" s="57"/>
      <c r="F28" s="56">
        <v>70081</v>
      </c>
      <c r="G28" s="58">
        <v>0</v>
      </c>
      <c r="H28" s="44"/>
    </row>
    <row r="29" spans="1:8" ht="12.75">
      <c r="A29" s="158"/>
      <c r="B29" s="159"/>
      <c r="C29" s="24" t="s">
        <v>32</v>
      </c>
      <c r="D29" s="25">
        <v>72327</v>
      </c>
      <c r="E29" s="59"/>
      <c r="F29" s="25">
        <v>72327</v>
      </c>
      <c r="G29" s="25">
        <v>0</v>
      </c>
      <c r="H29" s="50"/>
    </row>
    <row r="30" spans="1:8" ht="12.75">
      <c r="A30" s="158"/>
      <c r="B30" s="159"/>
      <c r="C30" s="24" t="s">
        <v>33</v>
      </c>
      <c r="D30" s="25">
        <v>3000</v>
      </c>
      <c r="E30" s="59"/>
      <c r="F30" s="25">
        <v>3000</v>
      </c>
      <c r="G30" s="25">
        <v>0</v>
      </c>
      <c r="H30" s="50"/>
    </row>
    <row r="31" spans="1:8" ht="12.75">
      <c r="A31" s="158"/>
      <c r="B31" s="159"/>
      <c r="C31" s="60" t="s">
        <v>34</v>
      </c>
      <c r="D31" s="61">
        <v>15000</v>
      </c>
      <c r="E31" s="62"/>
      <c r="F31" s="61">
        <v>15000</v>
      </c>
      <c r="G31" s="29">
        <v>0</v>
      </c>
      <c r="H31" s="50"/>
    </row>
    <row r="32" spans="1:8" ht="25.5">
      <c r="A32" s="158"/>
      <c r="B32" s="31" t="s">
        <v>22</v>
      </c>
      <c r="C32" s="39" t="s">
        <v>35</v>
      </c>
      <c r="D32" s="40">
        <f>SUM(D33:D35)</f>
        <v>62228</v>
      </c>
      <c r="E32" s="63"/>
      <c r="F32" s="40">
        <f>SUM(F33:F35)</f>
        <v>62228</v>
      </c>
      <c r="G32" s="64">
        <v>0</v>
      </c>
      <c r="H32" s="50"/>
    </row>
    <row r="33" spans="1:8" ht="12.75">
      <c r="A33" s="158"/>
      <c r="B33" s="65"/>
      <c r="C33" s="24" t="s">
        <v>32</v>
      </c>
      <c r="D33" s="66">
        <v>10228</v>
      </c>
      <c r="E33" s="66"/>
      <c r="F33" s="66">
        <v>10228</v>
      </c>
      <c r="G33" s="67">
        <v>0</v>
      </c>
      <c r="H33" s="50"/>
    </row>
    <row r="34" spans="1:8" ht="12.75">
      <c r="A34" s="158"/>
      <c r="B34" s="65"/>
      <c r="C34" s="24" t="s">
        <v>36</v>
      </c>
      <c r="D34" s="25">
        <v>2000</v>
      </c>
      <c r="E34" s="25"/>
      <c r="F34" s="25">
        <v>2000</v>
      </c>
      <c r="G34" s="25">
        <v>0</v>
      </c>
      <c r="H34" s="50"/>
    </row>
    <row r="35" spans="1:8" ht="12.75">
      <c r="A35" s="158"/>
      <c r="B35" s="65"/>
      <c r="C35" s="60" t="s">
        <v>34</v>
      </c>
      <c r="D35" s="61">
        <v>50000</v>
      </c>
      <c r="E35" s="61"/>
      <c r="F35" s="61">
        <v>50000</v>
      </c>
      <c r="G35" s="29">
        <v>0</v>
      </c>
      <c r="H35" s="50"/>
    </row>
    <row r="36" spans="1:8" ht="25.5" customHeight="1">
      <c r="A36" s="158"/>
      <c r="B36" s="31" t="s">
        <v>13</v>
      </c>
      <c r="C36" s="39" t="s">
        <v>24</v>
      </c>
      <c r="D36" s="40">
        <f>SUM(D37:D38)</f>
        <v>34530</v>
      </c>
      <c r="E36" s="63"/>
      <c r="F36" s="40">
        <f>SUM(F37:F38)</f>
        <v>34530</v>
      </c>
      <c r="G36" s="68">
        <v>0</v>
      </c>
      <c r="H36" s="50"/>
    </row>
    <row r="37" spans="1:8" ht="12.75">
      <c r="A37" s="158"/>
      <c r="B37" s="65"/>
      <c r="C37" s="24" t="s">
        <v>32</v>
      </c>
      <c r="D37" s="66">
        <v>24530</v>
      </c>
      <c r="E37" s="66">
        <v>-10000</v>
      </c>
      <c r="F37" s="66">
        <v>14530</v>
      </c>
      <c r="G37" s="69">
        <v>0</v>
      </c>
      <c r="H37" s="50"/>
    </row>
    <row r="38" spans="1:8" ht="12.75">
      <c r="A38" s="158"/>
      <c r="B38" s="65"/>
      <c r="C38" s="35" t="s">
        <v>37</v>
      </c>
      <c r="D38" s="61">
        <v>10000</v>
      </c>
      <c r="E38" s="61">
        <v>10000</v>
      </c>
      <c r="F38" s="61">
        <v>20000</v>
      </c>
      <c r="G38" s="70">
        <v>0</v>
      </c>
      <c r="H38" s="50"/>
    </row>
    <row r="39" spans="1:8" ht="19.5" customHeight="1">
      <c r="A39" s="158"/>
      <c r="B39" s="71" t="s">
        <v>25</v>
      </c>
      <c r="C39" s="42"/>
      <c r="D39" s="40">
        <f>D26+D27+D32+D36</f>
        <v>649362</v>
      </c>
      <c r="E39" s="72">
        <v>0</v>
      </c>
      <c r="F39" s="58">
        <f>F26+F27+F32+F36</f>
        <v>649362</v>
      </c>
      <c r="G39" s="58">
        <v>0</v>
      </c>
      <c r="H39" s="44"/>
    </row>
    <row r="40" spans="1:2" ht="12.75">
      <c r="A40" s="45"/>
      <c r="B40" s="45"/>
    </row>
  </sheetData>
  <sheetProtection selectLockedCells="1" selectUnlockedCells="1"/>
  <mergeCells count="5">
    <mergeCell ref="C3:E3"/>
    <mergeCell ref="A15:A18"/>
    <mergeCell ref="B15:B18"/>
    <mergeCell ref="A27:A39"/>
    <mergeCell ref="B27:B31"/>
  </mergeCells>
  <printOptions/>
  <pageMargins left="0.55" right="0.5402777777777777" top="0.22013888888888888" bottom="0.2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40" zoomScaleNormal="140" zoomScalePageLayoutView="0" workbookViewId="0" topLeftCell="A1">
      <selection activeCell="G5" sqref="G5"/>
    </sheetView>
  </sheetViews>
  <sheetFormatPr defaultColWidth="9.00390625" defaultRowHeight="12.75"/>
  <cols>
    <col min="1" max="1" width="6.28125" style="0" customWidth="1"/>
    <col min="2" max="2" width="9.00390625" style="0" customWidth="1"/>
    <col min="3" max="3" width="35.8515625" style="0" customWidth="1"/>
    <col min="4" max="4" width="6.28125" style="0" customWidth="1"/>
    <col min="5" max="5" width="12.7109375" style="0" customWidth="1"/>
    <col min="6" max="6" width="13.57421875" style="0" customWidth="1"/>
    <col min="7" max="7" width="11.140625" style="1" customWidth="1"/>
    <col min="8" max="8" width="9.00390625" style="0" customWidth="1"/>
    <col min="9" max="9" width="11.00390625" style="0" bestFit="1" customWidth="1"/>
    <col min="10" max="10" width="12.57421875" style="0" bestFit="1" customWidth="1"/>
    <col min="11" max="11" width="13.00390625" style="0" customWidth="1"/>
    <col min="12" max="12" width="12.7109375" style="0" customWidth="1"/>
  </cols>
  <sheetData>
    <row r="1" spans="5:6" ht="12.75">
      <c r="E1" s="1" t="s">
        <v>0</v>
      </c>
      <c r="F1" s="1"/>
    </row>
    <row r="2" spans="5:6" ht="12.75">
      <c r="E2" s="170" t="s">
        <v>97</v>
      </c>
      <c r="F2" s="170"/>
    </row>
    <row r="3" spans="5:6" ht="12.75">
      <c r="E3" s="1" t="s">
        <v>38</v>
      </c>
      <c r="F3" s="1"/>
    </row>
    <row r="4" spans="5:6" ht="12.75">
      <c r="E4" s="170" t="s">
        <v>98</v>
      </c>
      <c r="F4" s="170"/>
    </row>
    <row r="6" spans="1:5" ht="53.25" customHeight="1">
      <c r="A6" s="73"/>
      <c r="B6" s="171" t="s">
        <v>89</v>
      </c>
      <c r="C6" s="171"/>
      <c r="D6" s="171"/>
      <c r="E6" s="171"/>
    </row>
    <row r="7" spans="1:5" ht="12.75" customHeight="1">
      <c r="A7" s="172" t="s">
        <v>39</v>
      </c>
      <c r="B7" s="172"/>
      <c r="C7" s="74"/>
      <c r="D7" s="74"/>
      <c r="E7" s="75"/>
    </row>
    <row r="8" spans="1:7" ht="42" customHeight="1" thickBot="1">
      <c r="A8" s="112" t="s">
        <v>40</v>
      </c>
      <c r="B8" s="112" t="s">
        <v>6</v>
      </c>
      <c r="C8" s="112" t="s">
        <v>41</v>
      </c>
      <c r="D8" s="112" t="s">
        <v>42</v>
      </c>
      <c r="E8" s="112" t="s">
        <v>43</v>
      </c>
      <c r="F8" s="128" t="s">
        <v>44</v>
      </c>
      <c r="G8" s="123" t="s">
        <v>45</v>
      </c>
    </row>
    <row r="9" spans="1:7" ht="14.25" thickBot="1" thickTop="1">
      <c r="A9" s="76" t="s">
        <v>12</v>
      </c>
      <c r="B9" s="77"/>
      <c r="C9" s="77"/>
      <c r="D9" s="77"/>
      <c r="E9" s="78">
        <f>E18+E11+E10+E16</f>
        <v>495500.15</v>
      </c>
      <c r="F9" s="78">
        <f>F18+F11+F10+F16</f>
        <v>253247.98</v>
      </c>
      <c r="G9" s="79">
        <f aca="true" t="shared" si="0" ref="G9:G25">F9/E9</f>
        <v>0.5110956676804235</v>
      </c>
    </row>
    <row r="10" spans="1:12" ht="30" customHeight="1" thickBot="1" thickTop="1">
      <c r="A10" s="173"/>
      <c r="B10" s="91"/>
      <c r="C10" s="80" t="s">
        <v>46</v>
      </c>
      <c r="D10" s="81"/>
      <c r="E10" s="58">
        <v>318.15</v>
      </c>
      <c r="F10" s="58">
        <v>318.15</v>
      </c>
      <c r="G10" s="82">
        <f t="shared" si="0"/>
        <v>1</v>
      </c>
      <c r="K10" s="110"/>
      <c r="L10" s="110"/>
    </row>
    <row r="11" spans="1:12" ht="26.25" customHeight="1" thickBot="1" thickTop="1">
      <c r="A11" s="174"/>
      <c r="B11" s="134" t="s">
        <v>18</v>
      </c>
      <c r="C11" s="138" t="s">
        <v>92</v>
      </c>
      <c r="D11" s="81"/>
      <c r="E11" s="58">
        <f>SUM(E12:E15)</f>
        <v>3108</v>
      </c>
      <c r="F11" s="58">
        <f>SUM(F12:F15)</f>
        <v>1912</v>
      </c>
      <c r="G11" s="84">
        <f t="shared" si="0"/>
        <v>0.6151866151866152</v>
      </c>
      <c r="K11" s="110"/>
      <c r="L11" s="110"/>
    </row>
    <row r="12" spans="1:12" ht="53.25" customHeight="1" thickBot="1" thickTop="1">
      <c r="A12" s="173"/>
      <c r="B12" s="163"/>
      <c r="C12" s="28" t="s">
        <v>88</v>
      </c>
      <c r="D12" s="125" t="s">
        <v>54</v>
      </c>
      <c r="E12" s="56">
        <v>0</v>
      </c>
      <c r="F12" s="56">
        <v>52</v>
      </c>
      <c r="G12" s="92">
        <v>0</v>
      </c>
      <c r="K12" s="110"/>
      <c r="L12" s="110"/>
    </row>
    <row r="13" spans="1:12" ht="13.5" customHeight="1" thickBot="1" thickTop="1">
      <c r="A13" s="173"/>
      <c r="B13" s="168"/>
      <c r="C13" s="28" t="s">
        <v>59</v>
      </c>
      <c r="D13" s="85" t="s">
        <v>60</v>
      </c>
      <c r="E13" s="56">
        <v>2500</v>
      </c>
      <c r="F13" s="56">
        <v>1252.5</v>
      </c>
      <c r="G13" s="92">
        <f>F13/E13</f>
        <v>0.501</v>
      </c>
      <c r="K13" s="110"/>
      <c r="L13" s="110"/>
    </row>
    <row r="14" spans="1:12" ht="26.25" customHeight="1" thickBot="1" thickTop="1">
      <c r="A14" s="173"/>
      <c r="B14" s="168"/>
      <c r="C14" s="28" t="s">
        <v>79</v>
      </c>
      <c r="D14" s="85" t="s">
        <v>76</v>
      </c>
      <c r="E14" s="56">
        <v>308</v>
      </c>
      <c r="F14" s="56">
        <v>307.5</v>
      </c>
      <c r="G14" s="92">
        <f>F14/E14</f>
        <v>0.9983766233766234</v>
      </c>
      <c r="K14" s="110"/>
      <c r="L14" s="110"/>
    </row>
    <row r="15" spans="1:12" ht="26.25" customHeight="1" thickBot="1" thickTop="1">
      <c r="A15" s="173"/>
      <c r="B15" s="164"/>
      <c r="C15" s="28" t="s">
        <v>80</v>
      </c>
      <c r="D15" s="85" t="s">
        <v>47</v>
      </c>
      <c r="E15" s="56">
        <v>300</v>
      </c>
      <c r="F15" s="56">
        <v>300</v>
      </c>
      <c r="G15" s="92">
        <f>F15/E15</f>
        <v>1</v>
      </c>
      <c r="K15" s="110"/>
      <c r="L15" s="110"/>
    </row>
    <row r="16" spans="1:7" ht="26.25" customHeight="1" thickBot="1" thickTop="1">
      <c r="A16" s="174"/>
      <c r="B16" s="134" t="s">
        <v>22</v>
      </c>
      <c r="C16" s="133" t="s">
        <v>87</v>
      </c>
      <c r="D16" s="85"/>
      <c r="E16" s="14">
        <f>E17</f>
        <v>1000</v>
      </c>
      <c r="F16" s="14">
        <f>F17</f>
        <v>17.22</v>
      </c>
      <c r="G16" s="84">
        <f>F16/E16</f>
        <v>0.01722</v>
      </c>
    </row>
    <row r="17" spans="1:12" ht="28.5" customHeight="1" thickBot="1" thickTop="1">
      <c r="A17" s="173"/>
      <c r="B17" s="124"/>
      <c r="C17" s="28" t="s">
        <v>80</v>
      </c>
      <c r="D17" s="85" t="s">
        <v>47</v>
      </c>
      <c r="E17" s="56">
        <v>1000</v>
      </c>
      <c r="F17" s="56">
        <v>17.22</v>
      </c>
      <c r="G17" s="92">
        <f>F17/E17</f>
        <v>0.01722</v>
      </c>
      <c r="K17" s="110"/>
      <c r="L17" s="110"/>
    </row>
    <row r="18" spans="1:12" ht="24" customHeight="1" thickBot="1" thickTop="1">
      <c r="A18" s="174"/>
      <c r="B18" s="137" t="s">
        <v>13</v>
      </c>
      <c r="C18" s="133" t="s">
        <v>48</v>
      </c>
      <c r="D18" s="11"/>
      <c r="E18" s="14">
        <f>SUM(E19:E20)</f>
        <v>491074</v>
      </c>
      <c r="F18" s="14">
        <f>SUM(F19:F20)</f>
        <v>251000.61000000002</v>
      </c>
      <c r="G18" s="84">
        <f t="shared" si="0"/>
        <v>0.5111258384683368</v>
      </c>
      <c r="K18" s="110"/>
      <c r="L18" s="110"/>
    </row>
    <row r="19" spans="1:12" ht="13.5" customHeight="1" thickBot="1" thickTop="1">
      <c r="A19" s="174"/>
      <c r="B19" s="175"/>
      <c r="C19" s="135" t="s">
        <v>49</v>
      </c>
      <c r="D19" s="87" t="s">
        <v>50</v>
      </c>
      <c r="E19" s="88">
        <v>100</v>
      </c>
      <c r="F19" s="89">
        <v>65.57</v>
      </c>
      <c r="G19" s="92">
        <f t="shared" si="0"/>
        <v>0.6557</v>
      </c>
      <c r="K19" s="110"/>
      <c r="L19" s="110"/>
    </row>
    <row r="20" spans="1:12" ht="39.75" customHeight="1" thickBot="1" thickTop="1">
      <c r="A20" s="174"/>
      <c r="B20" s="176"/>
      <c r="C20" s="136" t="s">
        <v>51</v>
      </c>
      <c r="D20" s="85" t="s">
        <v>52</v>
      </c>
      <c r="E20" s="29">
        <v>490974</v>
      </c>
      <c r="F20" s="29">
        <v>250935.04</v>
      </c>
      <c r="G20" s="94">
        <f t="shared" si="0"/>
        <v>0.5110963920696412</v>
      </c>
      <c r="K20" s="132"/>
      <c r="L20" s="132"/>
    </row>
    <row r="21" spans="1:7" ht="14.25" thickBot="1" thickTop="1">
      <c r="A21" s="76" t="s">
        <v>91</v>
      </c>
      <c r="B21" s="77"/>
      <c r="C21" s="77"/>
      <c r="D21" s="90"/>
      <c r="E21" s="78">
        <f>E23+E22</f>
        <v>137175.69</v>
      </c>
      <c r="F21" s="78">
        <f>F23+F22</f>
        <v>87279.43000000001</v>
      </c>
      <c r="G21" s="79">
        <f t="shared" si="0"/>
        <v>0.6362601857515716</v>
      </c>
    </row>
    <row r="22" spans="1:7" ht="27" thickBot="1" thickTop="1">
      <c r="A22" s="182"/>
      <c r="B22" s="139"/>
      <c r="C22" s="140" t="s">
        <v>46</v>
      </c>
      <c r="D22" s="81"/>
      <c r="E22" s="58">
        <v>5.69</v>
      </c>
      <c r="F22" s="58">
        <v>5.69</v>
      </c>
      <c r="G22" s="82">
        <f t="shared" si="0"/>
        <v>1</v>
      </c>
    </row>
    <row r="23" spans="1:7" ht="27" customHeight="1" thickBot="1" thickTop="1">
      <c r="A23" s="183"/>
      <c r="B23" s="141" t="s">
        <v>18</v>
      </c>
      <c r="C23" s="83" t="s">
        <v>92</v>
      </c>
      <c r="D23" s="87"/>
      <c r="E23" s="14">
        <f>SUM(E24:E27)</f>
        <v>137170</v>
      </c>
      <c r="F23" s="14">
        <f>SUM(F24:F27)</f>
        <v>87273.74</v>
      </c>
      <c r="G23" s="84">
        <f t="shared" si="0"/>
        <v>0.6362450973244879</v>
      </c>
    </row>
    <row r="24" spans="1:7" ht="51" customHeight="1" thickBot="1" thickTop="1">
      <c r="A24" s="183"/>
      <c r="B24" s="177"/>
      <c r="C24" s="28" t="s">
        <v>53</v>
      </c>
      <c r="D24" s="87" t="s">
        <v>54</v>
      </c>
      <c r="E24" s="88">
        <v>100</v>
      </c>
      <c r="F24" s="88">
        <v>35</v>
      </c>
      <c r="G24" s="92">
        <f t="shared" si="0"/>
        <v>0.35</v>
      </c>
    </row>
    <row r="25" spans="1:7" ht="18.75" customHeight="1" thickBot="1" thickTop="1">
      <c r="A25" s="183"/>
      <c r="B25" s="177"/>
      <c r="C25" s="28" t="s">
        <v>59</v>
      </c>
      <c r="D25" s="87" t="s">
        <v>60</v>
      </c>
      <c r="E25" s="88">
        <v>1500</v>
      </c>
      <c r="F25" s="88">
        <v>1219.5</v>
      </c>
      <c r="G25" s="92">
        <f t="shared" si="0"/>
        <v>0.813</v>
      </c>
    </row>
    <row r="26" spans="1:7" ht="14.25" thickBot="1" thickTop="1">
      <c r="A26" s="183"/>
      <c r="B26" s="177"/>
      <c r="C26" s="86" t="s">
        <v>55</v>
      </c>
      <c r="D26" s="87" t="s">
        <v>56</v>
      </c>
      <c r="E26" s="25">
        <v>135520</v>
      </c>
      <c r="F26" s="25">
        <v>86013</v>
      </c>
      <c r="G26" s="92">
        <f aca="true" t="shared" si="1" ref="G26:G33">F26/E26</f>
        <v>0.6346886068476978</v>
      </c>
    </row>
    <row r="27" spans="1:7" ht="14.25" thickBot="1" thickTop="1">
      <c r="A27" s="183"/>
      <c r="B27" s="177"/>
      <c r="C27" s="86" t="s">
        <v>49</v>
      </c>
      <c r="D27" s="87" t="s">
        <v>50</v>
      </c>
      <c r="E27" s="25">
        <v>50</v>
      </c>
      <c r="F27" s="25">
        <v>6.24</v>
      </c>
      <c r="G27" s="92">
        <f>F27/E27</f>
        <v>0.12480000000000001</v>
      </c>
    </row>
    <row r="28" spans="1:7" ht="14.25" thickBot="1" thickTop="1">
      <c r="A28" s="76" t="s">
        <v>57</v>
      </c>
      <c r="B28" s="77"/>
      <c r="C28" s="77"/>
      <c r="D28" s="90"/>
      <c r="E28" s="78">
        <f>E30+E33+E29</f>
        <v>169095</v>
      </c>
      <c r="F28" s="78">
        <f>F29+F30+F33</f>
        <v>111647.98</v>
      </c>
      <c r="G28" s="79">
        <f t="shared" si="1"/>
        <v>0.6602677784677252</v>
      </c>
    </row>
    <row r="29" spans="1:7" ht="26.25" thickTop="1">
      <c r="A29" s="178"/>
      <c r="B29" s="91"/>
      <c r="C29" s="80" t="s">
        <v>46</v>
      </c>
      <c r="D29" s="81"/>
      <c r="E29" s="58">
        <v>165</v>
      </c>
      <c r="F29" s="58">
        <v>165</v>
      </c>
      <c r="G29" s="82">
        <f t="shared" si="1"/>
        <v>1</v>
      </c>
    </row>
    <row r="30" spans="1:7" ht="24.75" customHeight="1">
      <c r="A30" s="179"/>
      <c r="B30" s="137" t="s">
        <v>13</v>
      </c>
      <c r="C30" s="133" t="s">
        <v>48</v>
      </c>
      <c r="D30" s="11"/>
      <c r="E30" s="14">
        <f>SUM(E31:E32)</f>
        <v>163930</v>
      </c>
      <c r="F30" s="14">
        <f>SUM(F31:F32)</f>
        <v>108474.98</v>
      </c>
      <c r="G30" s="84">
        <f t="shared" si="1"/>
        <v>0.6617152443115963</v>
      </c>
    </row>
    <row r="31" spans="1:7" ht="38.25" customHeight="1">
      <c r="A31" s="180"/>
      <c r="B31" s="160"/>
      <c r="C31" s="24" t="s">
        <v>51</v>
      </c>
      <c r="D31" s="87" t="s">
        <v>52</v>
      </c>
      <c r="E31" s="25">
        <v>163830</v>
      </c>
      <c r="F31" s="25">
        <v>108463.59</v>
      </c>
      <c r="G31" s="92">
        <f t="shared" si="1"/>
        <v>0.6620496246108771</v>
      </c>
    </row>
    <row r="32" spans="1:7" ht="12.75">
      <c r="A32" s="180"/>
      <c r="B32" s="161"/>
      <c r="C32" s="86" t="s">
        <v>49</v>
      </c>
      <c r="D32" s="87" t="s">
        <v>50</v>
      </c>
      <c r="E32" s="25">
        <v>100</v>
      </c>
      <c r="F32" s="25">
        <v>11.39</v>
      </c>
      <c r="G32" s="92">
        <f t="shared" si="1"/>
        <v>0.1139</v>
      </c>
    </row>
    <row r="33" spans="1:7" ht="24.75" customHeight="1">
      <c r="A33" s="179"/>
      <c r="B33" s="137" t="s">
        <v>58</v>
      </c>
      <c r="C33" s="138" t="s">
        <v>92</v>
      </c>
      <c r="D33" s="87"/>
      <c r="E33" s="14">
        <f>SUM(E34:E34)</f>
        <v>5000</v>
      </c>
      <c r="F33" s="14">
        <f>SUM(F34:F34)</f>
        <v>3008</v>
      </c>
      <c r="G33" s="84">
        <f t="shared" si="1"/>
        <v>0.6016</v>
      </c>
    </row>
    <row r="34" spans="1:7" ht="13.5" thickBot="1">
      <c r="A34" s="181"/>
      <c r="B34" s="142"/>
      <c r="C34" s="28" t="s">
        <v>59</v>
      </c>
      <c r="D34" s="85" t="s">
        <v>60</v>
      </c>
      <c r="E34" s="29">
        <v>5000</v>
      </c>
      <c r="F34" s="29">
        <v>3008</v>
      </c>
      <c r="G34" s="94">
        <f aca="true" t="shared" si="2" ref="G34:G40">F34/E34</f>
        <v>0.6016</v>
      </c>
    </row>
    <row r="35" spans="1:7" ht="14.25" thickBot="1" thickTop="1">
      <c r="A35" s="76" t="s">
        <v>93</v>
      </c>
      <c r="B35" s="77"/>
      <c r="C35" s="77"/>
      <c r="D35" s="90"/>
      <c r="E35" s="78">
        <f>E37+E40+E36</f>
        <v>355678.93</v>
      </c>
      <c r="F35" s="78">
        <f>F36+F37+F40</f>
        <v>236476.54</v>
      </c>
      <c r="G35" s="79">
        <f t="shared" si="2"/>
        <v>0.6648595687127152</v>
      </c>
    </row>
    <row r="36" spans="1:7" ht="26.25" thickTop="1">
      <c r="A36" s="178"/>
      <c r="B36" s="91"/>
      <c r="C36" s="80" t="s">
        <v>46</v>
      </c>
      <c r="D36" s="81"/>
      <c r="E36" s="58">
        <v>88.93</v>
      </c>
      <c r="F36" s="58">
        <v>88.93</v>
      </c>
      <c r="G36" s="82">
        <f t="shared" si="2"/>
        <v>1</v>
      </c>
    </row>
    <row r="37" spans="1:7" ht="27.75" customHeight="1">
      <c r="A37" s="179"/>
      <c r="B37" s="137" t="s">
        <v>13</v>
      </c>
      <c r="C37" s="133" t="s">
        <v>48</v>
      </c>
      <c r="D37" s="11"/>
      <c r="E37" s="14">
        <f>SUM(E38:E39)</f>
        <v>304100</v>
      </c>
      <c r="F37" s="14">
        <f>SUM(F38:F39)</f>
        <v>186063.7</v>
      </c>
      <c r="G37" s="84">
        <f t="shared" si="2"/>
        <v>0.6118503781650774</v>
      </c>
    </row>
    <row r="38" spans="1:7" ht="12.75">
      <c r="A38" s="180"/>
      <c r="B38" s="160"/>
      <c r="C38" s="86" t="s">
        <v>55</v>
      </c>
      <c r="D38" s="87" t="s">
        <v>56</v>
      </c>
      <c r="E38" s="25">
        <v>304000</v>
      </c>
      <c r="F38" s="25">
        <v>186043.94</v>
      </c>
      <c r="G38" s="92">
        <f t="shared" si="2"/>
        <v>0.6119866447368422</v>
      </c>
    </row>
    <row r="39" spans="1:7" ht="12.75">
      <c r="A39" s="180"/>
      <c r="B39" s="161"/>
      <c r="C39" s="86" t="s">
        <v>49</v>
      </c>
      <c r="D39" s="87" t="s">
        <v>50</v>
      </c>
      <c r="E39" s="25">
        <v>100</v>
      </c>
      <c r="F39" s="25">
        <v>19.76</v>
      </c>
      <c r="G39" s="92">
        <f t="shared" si="2"/>
        <v>0.19760000000000003</v>
      </c>
    </row>
    <row r="40" spans="1:7" ht="26.25" customHeight="1">
      <c r="A40" s="179"/>
      <c r="B40" s="137" t="s">
        <v>58</v>
      </c>
      <c r="C40" s="138" t="s">
        <v>92</v>
      </c>
      <c r="D40" s="87"/>
      <c r="E40" s="14">
        <f>SUM(E41:E43)</f>
        <v>51490</v>
      </c>
      <c r="F40" s="14">
        <f>SUM(F41:F43)</f>
        <v>50323.91</v>
      </c>
      <c r="G40" s="84">
        <f t="shared" si="2"/>
        <v>0.9773530782676249</v>
      </c>
    </row>
    <row r="41" spans="1:7" ht="54" customHeight="1">
      <c r="A41" s="180"/>
      <c r="B41" s="160"/>
      <c r="C41" s="28" t="s">
        <v>88</v>
      </c>
      <c r="D41" s="87" t="s">
        <v>54</v>
      </c>
      <c r="E41" s="89">
        <v>100</v>
      </c>
      <c r="F41" s="88">
        <v>54</v>
      </c>
      <c r="G41" s="92">
        <f>F41/E41</f>
        <v>0.54</v>
      </c>
    </row>
    <row r="42" spans="1:7" ht="12.75">
      <c r="A42" s="180"/>
      <c r="B42" s="161"/>
      <c r="C42" s="24" t="s">
        <v>59</v>
      </c>
      <c r="D42" s="87" t="s">
        <v>60</v>
      </c>
      <c r="E42" s="25">
        <v>17000</v>
      </c>
      <c r="F42" s="88">
        <v>15894.9</v>
      </c>
      <c r="G42" s="92">
        <f>F42/E42</f>
        <v>0.9349941176470588</v>
      </c>
    </row>
    <row r="43" spans="1:7" ht="26.25" thickBot="1">
      <c r="A43" s="181"/>
      <c r="B43" s="162"/>
      <c r="C43" s="28" t="s">
        <v>79</v>
      </c>
      <c r="D43" s="125" t="s">
        <v>76</v>
      </c>
      <c r="E43" s="127">
        <v>34390</v>
      </c>
      <c r="F43" s="127">
        <v>34375.01</v>
      </c>
      <c r="G43" s="126">
        <f aca="true" t="shared" si="3" ref="G43:G53">F43/E43</f>
        <v>0.9995641174760105</v>
      </c>
    </row>
    <row r="44" spans="1:7" ht="14.25" thickBot="1" thickTop="1">
      <c r="A44" s="76" t="s">
        <v>61</v>
      </c>
      <c r="B44" s="77"/>
      <c r="C44" s="77"/>
      <c r="D44" s="77"/>
      <c r="E44" s="78">
        <f>E46+E45</f>
        <v>73030.55</v>
      </c>
      <c r="F44" s="78">
        <f>F45+F46</f>
        <v>33971.8</v>
      </c>
      <c r="G44" s="79">
        <f t="shared" si="3"/>
        <v>0.4651724518027045</v>
      </c>
    </row>
    <row r="45" spans="1:7" ht="26.25" thickTop="1">
      <c r="A45" s="178"/>
      <c r="B45" s="143"/>
      <c r="C45" s="80" t="s">
        <v>46</v>
      </c>
      <c r="D45" s="81"/>
      <c r="E45" s="58">
        <v>0.55</v>
      </c>
      <c r="F45" s="58">
        <v>0.55</v>
      </c>
      <c r="G45" s="82">
        <f t="shared" si="3"/>
        <v>1</v>
      </c>
    </row>
    <row r="46" spans="1:7" ht="27.75" customHeight="1">
      <c r="A46" s="179"/>
      <c r="B46" s="137" t="s">
        <v>58</v>
      </c>
      <c r="C46" s="138" t="s">
        <v>92</v>
      </c>
      <c r="D46" s="11"/>
      <c r="E46" s="14">
        <f>SUM(E47:E48)</f>
        <v>73030</v>
      </c>
      <c r="F46" s="14">
        <f>SUM(F47:F48)</f>
        <v>33971.25</v>
      </c>
      <c r="G46" s="82">
        <f t="shared" si="3"/>
        <v>0.465168423935369</v>
      </c>
    </row>
    <row r="47" spans="1:7" ht="12.75">
      <c r="A47" s="180"/>
      <c r="B47" s="160"/>
      <c r="C47" s="86" t="s">
        <v>49</v>
      </c>
      <c r="D47" s="87" t="s">
        <v>50</v>
      </c>
      <c r="E47" s="88">
        <v>100</v>
      </c>
      <c r="F47" s="88">
        <v>0.65</v>
      </c>
      <c r="G47" s="95">
        <f t="shared" si="3"/>
        <v>0.006500000000000001</v>
      </c>
    </row>
    <row r="48" spans="1:7" ht="13.5" thickBot="1">
      <c r="A48" s="181"/>
      <c r="B48" s="162"/>
      <c r="C48" s="28" t="s">
        <v>17</v>
      </c>
      <c r="D48" s="85" t="s">
        <v>56</v>
      </c>
      <c r="E48" s="29">
        <v>72930</v>
      </c>
      <c r="F48" s="29">
        <v>33970.6</v>
      </c>
      <c r="G48" s="95">
        <f t="shared" si="3"/>
        <v>0.46579733991498695</v>
      </c>
    </row>
    <row r="49" spans="1:7" ht="14.25" thickBot="1" thickTop="1">
      <c r="A49" s="76" t="s">
        <v>62</v>
      </c>
      <c r="B49" s="77"/>
      <c r="C49" s="77"/>
      <c r="D49" s="77"/>
      <c r="E49" s="78">
        <f>E51+E50</f>
        <v>295518.49</v>
      </c>
      <c r="F49" s="78">
        <f>F50+F51</f>
        <v>219497.54999999996</v>
      </c>
      <c r="G49" s="82">
        <f t="shared" si="3"/>
        <v>0.7427540320742705</v>
      </c>
    </row>
    <row r="50" spans="1:7" ht="26.25" thickTop="1">
      <c r="A50" s="184"/>
      <c r="B50" s="143"/>
      <c r="C50" s="96" t="s">
        <v>46</v>
      </c>
      <c r="D50" s="67"/>
      <c r="E50" s="58">
        <v>203.49</v>
      </c>
      <c r="F50" s="58">
        <v>203.49</v>
      </c>
      <c r="G50" s="82">
        <f t="shared" si="3"/>
        <v>1</v>
      </c>
    </row>
    <row r="51" spans="1:7" ht="26.25" customHeight="1">
      <c r="A51" s="185"/>
      <c r="B51" s="137" t="s">
        <v>58</v>
      </c>
      <c r="C51" s="144" t="s">
        <v>92</v>
      </c>
      <c r="D51" s="87"/>
      <c r="E51" s="14">
        <f>SUM(E52:E56)</f>
        <v>295315</v>
      </c>
      <c r="F51" s="14">
        <f>SUM(F52:F56)</f>
        <v>219294.05999999997</v>
      </c>
      <c r="G51" s="82">
        <f t="shared" si="3"/>
        <v>0.7425767739532363</v>
      </c>
    </row>
    <row r="52" spans="1:7" ht="24.75" customHeight="1">
      <c r="A52" s="186"/>
      <c r="B52" s="160"/>
      <c r="C52" s="121" t="s">
        <v>80</v>
      </c>
      <c r="D52" s="87" t="s">
        <v>47</v>
      </c>
      <c r="E52" s="88">
        <v>23600</v>
      </c>
      <c r="F52" s="88">
        <v>23600</v>
      </c>
      <c r="G52" s="95">
        <f t="shared" si="3"/>
        <v>1</v>
      </c>
    </row>
    <row r="53" spans="1:7" ht="26.25" customHeight="1">
      <c r="A53" s="186"/>
      <c r="B53" s="161"/>
      <c r="C53" s="28" t="s">
        <v>90</v>
      </c>
      <c r="D53" s="87" t="s">
        <v>76</v>
      </c>
      <c r="E53" s="88">
        <v>88715</v>
      </c>
      <c r="F53" s="88">
        <v>88714.51</v>
      </c>
      <c r="G53" s="95">
        <f t="shared" si="3"/>
        <v>0.9999944766950346</v>
      </c>
    </row>
    <row r="54" spans="1:7" ht="12.75">
      <c r="A54" s="186"/>
      <c r="B54" s="161"/>
      <c r="C54" s="86" t="s">
        <v>49</v>
      </c>
      <c r="D54" s="87" t="s">
        <v>50</v>
      </c>
      <c r="E54" s="88">
        <v>100</v>
      </c>
      <c r="F54" s="88">
        <v>29.42</v>
      </c>
      <c r="G54" s="95">
        <f aca="true" t="shared" si="4" ref="G54:G59">F54/E54</f>
        <v>0.2942</v>
      </c>
    </row>
    <row r="55" spans="1:7" ht="12.75">
      <c r="A55" s="186"/>
      <c r="B55" s="161"/>
      <c r="C55" s="24" t="s">
        <v>21</v>
      </c>
      <c r="D55" s="87" t="s">
        <v>56</v>
      </c>
      <c r="E55" s="88">
        <v>166900</v>
      </c>
      <c r="F55" s="88">
        <v>97069.3</v>
      </c>
      <c r="G55" s="95">
        <f t="shared" si="4"/>
        <v>0.5816015578190533</v>
      </c>
    </row>
    <row r="56" spans="1:7" ht="13.5" thickBot="1">
      <c r="A56" s="186"/>
      <c r="B56" s="162"/>
      <c r="C56" s="24" t="s">
        <v>17</v>
      </c>
      <c r="D56" s="85" t="s">
        <v>60</v>
      </c>
      <c r="E56" s="25">
        <v>16000</v>
      </c>
      <c r="F56" s="97">
        <v>9880.83</v>
      </c>
      <c r="G56" s="92">
        <f t="shared" si="4"/>
        <v>0.617551875</v>
      </c>
    </row>
    <row r="57" spans="1:7" ht="14.25" thickBot="1" thickTop="1">
      <c r="A57" s="76" t="s">
        <v>63</v>
      </c>
      <c r="B57" s="77"/>
      <c r="C57" s="77"/>
      <c r="D57" s="77"/>
      <c r="E57" s="78">
        <f>E59+E58</f>
        <v>60945.8</v>
      </c>
      <c r="F57" s="78">
        <f>F59+F58</f>
        <v>39398.72</v>
      </c>
      <c r="G57" s="79">
        <f t="shared" si="4"/>
        <v>0.6464550469433497</v>
      </c>
    </row>
    <row r="58" spans="1:7" ht="27" thickBot="1" thickTop="1">
      <c r="A58" s="173"/>
      <c r="B58" s="98"/>
      <c r="C58" s="99" t="s">
        <v>46</v>
      </c>
      <c r="D58" s="100"/>
      <c r="E58" s="101">
        <v>1.8</v>
      </c>
      <c r="F58" s="102">
        <v>1.8</v>
      </c>
      <c r="G58" s="103">
        <f t="shared" si="4"/>
        <v>1</v>
      </c>
    </row>
    <row r="59" spans="1:7" ht="27" customHeight="1" thickBot="1" thickTop="1">
      <c r="A59" s="174"/>
      <c r="B59" s="145" t="s">
        <v>18</v>
      </c>
      <c r="C59" s="138" t="s">
        <v>92</v>
      </c>
      <c r="D59" s="104"/>
      <c r="E59" s="14">
        <f>SUM(E60:E62)</f>
        <v>60944</v>
      </c>
      <c r="F59" s="102">
        <f>SUM(F60:F62)</f>
        <v>39396.92</v>
      </c>
      <c r="G59" s="84">
        <f t="shared" si="4"/>
        <v>0.6464446048831715</v>
      </c>
    </row>
    <row r="60" spans="1:7" ht="14.25" thickBot="1" thickTop="1">
      <c r="A60" s="173"/>
      <c r="B60" s="165"/>
      <c r="C60" s="28" t="s">
        <v>17</v>
      </c>
      <c r="D60" s="105" t="s">
        <v>56</v>
      </c>
      <c r="E60" s="88">
        <v>59160</v>
      </c>
      <c r="F60" s="97">
        <v>37691.42</v>
      </c>
      <c r="G60" s="95">
        <f aca="true" t="shared" si="5" ref="G60:G70">F60/E60</f>
        <v>0.6371098715348208</v>
      </c>
    </row>
    <row r="61" spans="1:7" ht="27" thickBot="1" thickTop="1">
      <c r="A61" s="173"/>
      <c r="B61" s="166"/>
      <c r="C61" s="28" t="s">
        <v>79</v>
      </c>
      <c r="D61" s="130" t="s">
        <v>76</v>
      </c>
      <c r="E61" s="93">
        <v>1734</v>
      </c>
      <c r="F61" s="97">
        <v>1704.78</v>
      </c>
      <c r="G61" s="95">
        <f t="shared" si="5"/>
        <v>0.9831487889273356</v>
      </c>
    </row>
    <row r="62" spans="1:7" ht="14.25" thickBot="1" thickTop="1">
      <c r="A62" s="173"/>
      <c r="B62" s="167"/>
      <c r="C62" s="86" t="s">
        <v>49</v>
      </c>
      <c r="D62" s="106" t="s">
        <v>50</v>
      </c>
      <c r="E62" s="93">
        <v>50</v>
      </c>
      <c r="F62" s="97">
        <v>0.72</v>
      </c>
      <c r="G62" s="95">
        <f t="shared" si="5"/>
        <v>0.0144</v>
      </c>
    </row>
    <row r="63" spans="1:7" ht="14.25" thickBot="1" thickTop="1">
      <c r="A63" s="76" t="s">
        <v>64</v>
      </c>
      <c r="B63" s="77"/>
      <c r="C63" s="77"/>
      <c r="D63" s="107"/>
      <c r="E63" s="78">
        <f>E64+E65+E68</f>
        <v>421633.91</v>
      </c>
      <c r="F63" s="78">
        <f>F64+F65+F68</f>
        <v>245332.68</v>
      </c>
      <c r="G63" s="79">
        <f t="shared" si="5"/>
        <v>0.5818618336461601</v>
      </c>
    </row>
    <row r="64" spans="1:7" ht="27" thickBot="1" thickTop="1">
      <c r="A64" s="173"/>
      <c r="B64" s="91"/>
      <c r="C64" s="80" t="s">
        <v>46</v>
      </c>
      <c r="D64" s="81"/>
      <c r="E64" s="58">
        <v>311.91</v>
      </c>
      <c r="F64" s="58">
        <v>311.91</v>
      </c>
      <c r="G64" s="82">
        <f t="shared" si="5"/>
        <v>1</v>
      </c>
    </row>
    <row r="65" spans="1:7" ht="24.75" customHeight="1" thickBot="1" thickTop="1">
      <c r="A65" s="174"/>
      <c r="B65" s="134" t="s">
        <v>94</v>
      </c>
      <c r="C65" s="138" t="s">
        <v>48</v>
      </c>
      <c r="D65" s="81"/>
      <c r="E65" s="58">
        <f>E66+E67</f>
        <v>390446</v>
      </c>
      <c r="F65" s="58">
        <f>F66+F67</f>
        <v>215304.13999999998</v>
      </c>
      <c r="G65" s="82">
        <f>F65/E65</f>
        <v>0.5514312862726215</v>
      </c>
    </row>
    <row r="66" spans="1:7" ht="27.75" customHeight="1" thickBot="1" thickTop="1">
      <c r="A66" s="173"/>
      <c r="B66" s="161"/>
      <c r="C66" s="24" t="s">
        <v>51</v>
      </c>
      <c r="D66" s="87" t="s">
        <v>52</v>
      </c>
      <c r="E66" s="88">
        <v>390346</v>
      </c>
      <c r="F66" s="88">
        <v>215225.28</v>
      </c>
      <c r="G66" s="92">
        <f t="shared" si="5"/>
        <v>0.5513705276856943</v>
      </c>
    </row>
    <row r="67" spans="1:7" ht="14.25" thickBot="1" thickTop="1">
      <c r="A67" s="173"/>
      <c r="B67" s="161"/>
      <c r="C67" s="86" t="s">
        <v>49</v>
      </c>
      <c r="D67" s="87" t="s">
        <v>50</v>
      </c>
      <c r="E67" s="25">
        <v>100</v>
      </c>
      <c r="F67" s="25">
        <v>78.86</v>
      </c>
      <c r="G67" s="92">
        <f t="shared" si="5"/>
        <v>0.7886</v>
      </c>
    </row>
    <row r="68" spans="1:7" ht="28.5" customHeight="1" thickBot="1" thickTop="1">
      <c r="A68" s="174"/>
      <c r="B68" s="137" t="s">
        <v>65</v>
      </c>
      <c r="C68" s="138" t="s">
        <v>87</v>
      </c>
      <c r="D68" s="105"/>
      <c r="E68" s="14">
        <f>SUM(E69:E70)</f>
        <v>30876</v>
      </c>
      <c r="F68" s="14">
        <f>SUM(F69:F70)</f>
        <v>29716.629999999997</v>
      </c>
      <c r="G68" s="84">
        <f t="shared" si="5"/>
        <v>0.9624507708252363</v>
      </c>
    </row>
    <row r="69" spans="1:7" ht="27.75" customHeight="1" thickBot="1" thickTop="1">
      <c r="A69" s="173"/>
      <c r="B69" s="160"/>
      <c r="C69" s="28" t="s">
        <v>81</v>
      </c>
      <c r="D69" s="87" t="s">
        <v>76</v>
      </c>
      <c r="E69" s="29">
        <v>10876</v>
      </c>
      <c r="F69" s="29">
        <v>10875.51</v>
      </c>
      <c r="G69" s="94">
        <f>F69/E69</f>
        <v>0.9999549466715705</v>
      </c>
    </row>
    <row r="70" spans="1:7" ht="27" thickBot="1" thickTop="1">
      <c r="A70" s="173"/>
      <c r="B70" s="162"/>
      <c r="C70" s="121" t="s">
        <v>80</v>
      </c>
      <c r="D70" s="87" t="s">
        <v>47</v>
      </c>
      <c r="E70" s="119">
        <v>20000</v>
      </c>
      <c r="F70" s="119">
        <v>18841.12</v>
      </c>
      <c r="G70" s="120">
        <f t="shared" si="5"/>
        <v>0.942056</v>
      </c>
    </row>
    <row r="71" spans="1:7" ht="14.25" thickBot="1" thickTop="1">
      <c r="A71" s="76" t="s">
        <v>66</v>
      </c>
      <c r="B71" s="77"/>
      <c r="C71" s="77"/>
      <c r="D71" s="77"/>
      <c r="E71" s="78">
        <f>E9+E21+E28+E35+E44+E49+E57+E63</f>
        <v>2008578.52</v>
      </c>
      <c r="F71" s="78">
        <f>F9+F21+F28+F35+F44+F49+F57+F63</f>
        <v>1226852.68</v>
      </c>
      <c r="G71" s="79">
        <f>F71/E71</f>
        <v>0.6108064324017564</v>
      </c>
    </row>
    <row r="72" spans="1:7" ht="13.5" thickTop="1">
      <c r="A72" s="44"/>
      <c r="B72" s="50"/>
      <c r="C72" s="50"/>
      <c r="D72" s="50"/>
      <c r="E72" s="108"/>
      <c r="F72" s="108"/>
      <c r="G72" s="109"/>
    </row>
    <row r="73" spans="1:7" ht="12.75">
      <c r="A73" s="44"/>
      <c r="B73" s="50"/>
      <c r="C73" s="50"/>
      <c r="D73" s="50"/>
      <c r="E73" s="108"/>
      <c r="F73" s="108"/>
      <c r="G73" s="109"/>
    </row>
    <row r="74" spans="1:7" ht="12.75">
      <c r="A74" s="44"/>
      <c r="B74" s="50"/>
      <c r="C74" s="50"/>
      <c r="E74" s="108"/>
      <c r="F74" s="108"/>
      <c r="G74" s="109"/>
    </row>
    <row r="75" spans="1:7" ht="12.75">
      <c r="A75" s="1" t="s">
        <v>67</v>
      </c>
      <c r="F75" s="110"/>
      <c r="G75" s="111"/>
    </row>
    <row r="76" spans="1:7" ht="42" customHeight="1" thickBot="1">
      <c r="A76" s="112" t="s">
        <v>40</v>
      </c>
      <c r="B76" s="112" t="s">
        <v>6</v>
      </c>
      <c r="C76" s="112" t="s">
        <v>7</v>
      </c>
      <c r="D76" s="112" t="s">
        <v>42</v>
      </c>
      <c r="E76" s="112" t="s">
        <v>9</v>
      </c>
      <c r="F76" s="150" t="s">
        <v>44</v>
      </c>
      <c r="G76" s="123" t="s">
        <v>45</v>
      </c>
    </row>
    <row r="77" spans="1:7" ht="14.25" thickBot="1" thickTop="1">
      <c r="A77" s="76" t="s">
        <v>12</v>
      </c>
      <c r="B77" s="77"/>
      <c r="C77" s="77"/>
      <c r="D77" s="77"/>
      <c r="E77" s="78">
        <f>E78+E79+E85+E83</f>
        <v>495500.15</v>
      </c>
      <c r="F77" s="78">
        <f>F78+F79+F85+F83</f>
        <v>253247.98</v>
      </c>
      <c r="G77" s="79">
        <f>F77/E77</f>
        <v>0.5110956676804235</v>
      </c>
    </row>
    <row r="78" spans="1:7" ht="27" thickBot="1" thickTop="1">
      <c r="A78" s="183"/>
      <c r="B78" s="146"/>
      <c r="C78" s="80" t="s">
        <v>86</v>
      </c>
      <c r="D78" s="81"/>
      <c r="E78" s="58">
        <v>0</v>
      </c>
      <c r="F78" s="58">
        <v>1073.11</v>
      </c>
      <c r="G78" s="82">
        <v>0</v>
      </c>
    </row>
    <row r="79" spans="1:7" ht="28.5" customHeight="1" thickBot="1" thickTop="1">
      <c r="A79" s="182"/>
      <c r="B79" s="134" t="s">
        <v>18</v>
      </c>
      <c r="C79" s="138" t="s">
        <v>96</v>
      </c>
      <c r="D79" s="81"/>
      <c r="E79" s="58">
        <f>SUM(E80:E82)</f>
        <v>3135.09</v>
      </c>
      <c r="F79" s="58">
        <f>F82+F81+F80</f>
        <v>1920.9299999999998</v>
      </c>
      <c r="G79" s="84">
        <f aca="true" t="shared" si="6" ref="G79:G88">F79/E79</f>
        <v>0.6127192520788876</v>
      </c>
    </row>
    <row r="80" spans="1:11" ht="12.75" customHeight="1" thickBot="1" thickTop="1">
      <c r="A80" s="183"/>
      <c r="B80" s="163"/>
      <c r="C80" s="118" t="s">
        <v>34</v>
      </c>
      <c r="D80" s="113">
        <v>4300</v>
      </c>
      <c r="E80" s="56">
        <v>308</v>
      </c>
      <c r="F80" s="56">
        <v>307.5</v>
      </c>
      <c r="G80" s="92">
        <f t="shared" si="6"/>
        <v>0.9983766233766234</v>
      </c>
      <c r="J80" s="110"/>
      <c r="K80" s="110"/>
    </row>
    <row r="81" spans="1:11" ht="14.25" thickBot="1" thickTop="1">
      <c r="A81" s="183"/>
      <c r="B81" s="168"/>
      <c r="C81" s="24" t="s">
        <v>32</v>
      </c>
      <c r="D81" s="87" t="s">
        <v>69</v>
      </c>
      <c r="E81" s="56">
        <v>2800</v>
      </c>
      <c r="F81" s="56">
        <v>1586.34</v>
      </c>
      <c r="G81" s="92">
        <f t="shared" si="6"/>
        <v>0.56655</v>
      </c>
      <c r="J81" s="110"/>
      <c r="K81" s="110"/>
    </row>
    <row r="82" spans="1:11" ht="52.5" thickBot="1" thickTop="1">
      <c r="A82" s="183"/>
      <c r="B82" s="168"/>
      <c r="C82" s="24" t="s">
        <v>83</v>
      </c>
      <c r="D82" s="85" t="s">
        <v>70</v>
      </c>
      <c r="E82" s="56">
        <v>27.09</v>
      </c>
      <c r="F82" s="56">
        <v>27.09</v>
      </c>
      <c r="G82" s="92">
        <f t="shared" si="6"/>
        <v>1</v>
      </c>
      <c r="J82" s="110"/>
      <c r="K82" s="110"/>
    </row>
    <row r="83" spans="1:11" ht="27.75" customHeight="1" thickBot="1" thickTop="1">
      <c r="A83" s="182"/>
      <c r="B83" s="147" t="s">
        <v>85</v>
      </c>
      <c r="C83" s="138" t="s">
        <v>87</v>
      </c>
      <c r="D83" s="85"/>
      <c r="E83" s="58">
        <f>E84</f>
        <v>1000</v>
      </c>
      <c r="F83" s="58">
        <f>F84</f>
        <v>17.22</v>
      </c>
      <c r="G83" s="84">
        <f t="shared" si="6"/>
        <v>0.01722</v>
      </c>
      <c r="J83" s="110"/>
      <c r="K83" s="110"/>
    </row>
    <row r="84" spans="1:11" ht="16.5" customHeight="1" thickBot="1" thickTop="1">
      <c r="A84" s="183"/>
      <c r="B84" s="148"/>
      <c r="C84" s="118" t="s">
        <v>34</v>
      </c>
      <c r="D84" s="85" t="s">
        <v>71</v>
      </c>
      <c r="E84" s="56">
        <v>1000</v>
      </c>
      <c r="F84" s="56">
        <v>17.22</v>
      </c>
      <c r="G84" s="92">
        <f t="shared" si="6"/>
        <v>0.01722</v>
      </c>
      <c r="J84" s="110"/>
      <c r="K84" s="110"/>
    </row>
    <row r="85" spans="1:11" ht="24.75" customHeight="1" thickBot="1" thickTop="1">
      <c r="A85" s="182"/>
      <c r="B85" s="134" t="s">
        <v>13</v>
      </c>
      <c r="C85" s="133" t="s">
        <v>48</v>
      </c>
      <c r="D85" s="105"/>
      <c r="E85" s="58">
        <f>E86+E87</f>
        <v>491365.06</v>
      </c>
      <c r="F85" s="58">
        <f>F86+F87</f>
        <v>250236.72</v>
      </c>
      <c r="G85" s="84">
        <f t="shared" si="6"/>
        <v>0.509268444931758</v>
      </c>
      <c r="J85" s="110"/>
      <c r="K85" s="110"/>
    </row>
    <row r="86" spans="1:11" ht="12.75" customHeight="1" thickBot="1" thickTop="1">
      <c r="A86" s="183"/>
      <c r="B86" s="163"/>
      <c r="C86" s="24" t="s">
        <v>72</v>
      </c>
      <c r="D86" s="87" t="s">
        <v>73</v>
      </c>
      <c r="E86" s="88">
        <v>491074</v>
      </c>
      <c r="F86" s="88">
        <v>249945.66</v>
      </c>
      <c r="G86" s="92">
        <f t="shared" si="6"/>
        <v>0.5089775878991761</v>
      </c>
      <c r="J86" s="110"/>
      <c r="K86" s="110"/>
    </row>
    <row r="87" spans="1:11" ht="52.5" thickBot="1" thickTop="1">
      <c r="A87" s="183"/>
      <c r="B87" s="169"/>
      <c r="C87" s="24" t="s">
        <v>82</v>
      </c>
      <c r="D87" s="85" t="s">
        <v>70</v>
      </c>
      <c r="E87" s="25">
        <v>291.06</v>
      </c>
      <c r="F87" s="25">
        <v>291.06</v>
      </c>
      <c r="G87" s="92">
        <f t="shared" si="6"/>
        <v>1</v>
      </c>
      <c r="J87" s="110"/>
      <c r="K87" s="110"/>
    </row>
    <row r="88" spans="1:11" ht="14.25" thickBot="1" thickTop="1">
      <c r="A88" s="76" t="s">
        <v>91</v>
      </c>
      <c r="B88" s="77"/>
      <c r="C88" s="77"/>
      <c r="D88" s="77"/>
      <c r="E88" s="78">
        <f>E90+E89</f>
        <v>137175.69</v>
      </c>
      <c r="F88" s="78">
        <f>F90+F89</f>
        <v>87279.43</v>
      </c>
      <c r="G88" s="79">
        <f t="shared" si="6"/>
        <v>0.6362601857515715</v>
      </c>
      <c r="J88" s="110"/>
      <c r="K88" s="110"/>
    </row>
    <row r="89" spans="1:11" ht="27" thickBot="1" thickTop="1">
      <c r="A89" s="187"/>
      <c r="B89" s="7"/>
      <c r="C89" s="80" t="s">
        <v>68</v>
      </c>
      <c r="D89" s="113"/>
      <c r="E89" s="58">
        <v>0</v>
      </c>
      <c r="F89" s="58">
        <v>8.26</v>
      </c>
      <c r="G89" s="82">
        <v>0</v>
      </c>
      <c r="J89" s="110"/>
      <c r="K89" s="110"/>
    </row>
    <row r="90" spans="1:11" ht="25.5" customHeight="1" thickBot="1" thickTop="1">
      <c r="A90" s="188"/>
      <c r="B90" s="134" t="s">
        <v>18</v>
      </c>
      <c r="C90" s="138" t="s">
        <v>96</v>
      </c>
      <c r="D90" s="87"/>
      <c r="E90" s="14">
        <f>SUM(E91:E93)</f>
        <v>137175.69</v>
      </c>
      <c r="F90" s="14">
        <f>SUM(F91:F93)</f>
        <v>87271.17</v>
      </c>
      <c r="G90" s="84">
        <f>F90/E90</f>
        <v>0.6361999710006926</v>
      </c>
      <c r="J90" s="110"/>
      <c r="K90" s="110"/>
    </row>
    <row r="91" spans="1:11" ht="42.75" customHeight="1" thickBot="1" thickTop="1">
      <c r="A91" s="187"/>
      <c r="B91" s="163"/>
      <c r="C91" s="114" t="s">
        <v>74</v>
      </c>
      <c r="D91" s="87" t="s">
        <v>70</v>
      </c>
      <c r="E91" s="88">
        <v>5.69</v>
      </c>
      <c r="F91" s="88">
        <v>5.69</v>
      </c>
      <c r="G91" s="92">
        <f>F91/E91</f>
        <v>1</v>
      </c>
      <c r="J91" s="110"/>
      <c r="K91" s="110"/>
    </row>
    <row r="92" spans="1:11" ht="14.25" customHeight="1" thickBot="1" thickTop="1">
      <c r="A92" s="187"/>
      <c r="B92" s="168"/>
      <c r="C92" s="28" t="s">
        <v>32</v>
      </c>
      <c r="D92" s="87" t="s">
        <v>69</v>
      </c>
      <c r="E92" s="88">
        <v>1600</v>
      </c>
      <c r="F92" s="88">
        <v>1246.86</v>
      </c>
      <c r="G92" s="92">
        <f>F92/E92</f>
        <v>0.7792874999999999</v>
      </c>
      <c r="K92" s="110"/>
    </row>
    <row r="93" spans="1:11" ht="15" customHeight="1" thickBot="1" thickTop="1">
      <c r="A93" s="187"/>
      <c r="B93" s="169"/>
      <c r="C93" s="24" t="s">
        <v>72</v>
      </c>
      <c r="D93" s="87" t="s">
        <v>73</v>
      </c>
      <c r="E93" s="88">
        <v>135570</v>
      </c>
      <c r="F93" s="88">
        <v>86018.62</v>
      </c>
      <c r="G93" s="92">
        <f>F93/E93</f>
        <v>0.6344959799365641</v>
      </c>
      <c r="H93" s="122"/>
      <c r="K93" s="110"/>
    </row>
    <row r="94" spans="1:7" ht="14.25" thickBot="1" thickTop="1">
      <c r="A94" s="129" t="s">
        <v>57</v>
      </c>
      <c r="B94" s="77"/>
      <c r="C94" s="77"/>
      <c r="D94" s="90"/>
      <c r="E94" s="78">
        <f>E95+E96+E99</f>
        <v>169095</v>
      </c>
      <c r="F94" s="78">
        <f>F95+F96+F99</f>
        <v>111647.98</v>
      </c>
      <c r="G94" s="79">
        <f>F94/E94</f>
        <v>0.6602677784677252</v>
      </c>
    </row>
    <row r="95" spans="1:7" ht="26.25" thickTop="1">
      <c r="A95" s="183"/>
      <c r="B95" s="7"/>
      <c r="C95" s="80" t="s">
        <v>68</v>
      </c>
      <c r="D95" s="81"/>
      <c r="E95" s="58">
        <v>0</v>
      </c>
      <c r="F95" s="58">
        <v>306.53</v>
      </c>
      <c r="G95" s="82">
        <v>0</v>
      </c>
    </row>
    <row r="96" spans="1:7" ht="27" customHeight="1">
      <c r="A96" s="189"/>
      <c r="B96" s="134" t="s">
        <v>13</v>
      </c>
      <c r="C96" s="133" t="s">
        <v>48</v>
      </c>
      <c r="E96" s="14">
        <f>E97+E98</f>
        <v>164029.66</v>
      </c>
      <c r="F96" s="14">
        <f>F97+F98</f>
        <v>108278.69</v>
      </c>
      <c r="G96" s="84">
        <f aca="true" t="shared" si="7" ref="G96:G102">F96/E96</f>
        <v>0.6601165301446092</v>
      </c>
    </row>
    <row r="97" spans="1:9" ht="38.25">
      <c r="A97" s="190"/>
      <c r="B97" s="163"/>
      <c r="C97" s="114" t="s">
        <v>74</v>
      </c>
      <c r="D97" s="87" t="s">
        <v>70</v>
      </c>
      <c r="E97" s="88">
        <v>99.66</v>
      </c>
      <c r="F97" s="88">
        <v>99.66</v>
      </c>
      <c r="G97" s="84">
        <f t="shared" si="7"/>
        <v>1</v>
      </c>
      <c r="I97" s="110"/>
    </row>
    <row r="98" spans="1:7" ht="12.75">
      <c r="A98" s="190"/>
      <c r="B98" s="168"/>
      <c r="C98" s="24" t="s">
        <v>72</v>
      </c>
      <c r="D98" s="85" t="s">
        <v>73</v>
      </c>
      <c r="E98" s="25">
        <v>163930</v>
      </c>
      <c r="F98" s="25">
        <v>108179.03</v>
      </c>
      <c r="G98" s="84">
        <f t="shared" si="7"/>
        <v>0.6599099005673154</v>
      </c>
    </row>
    <row r="99" spans="1:7" ht="25.5" customHeight="1">
      <c r="A99" s="189"/>
      <c r="B99" s="137" t="s">
        <v>58</v>
      </c>
      <c r="C99" s="151" t="s">
        <v>96</v>
      </c>
      <c r="D99" s="154"/>
      <c r="E99" s="152">
        <f>SUM(E100:E101)</f>
        <v>5065.34</v>
      </c>
      <c r="F99" s="14">
        <f>SUM(F100:F101)</f>
        <v>3062.76</v>
      </c>
      <c r="G99" s="84">
        <f t="shared" si="7"/>
        <v>0.6046504282042272</v>
      </c>
    </row>
    <row r="100" spans="1:7" ht="38.25">
      <c r="A100" s="190"/>
      <c r="B100" s="160"/>
      <c r="C100" s="114" t="s">
        <v>74</v>
      </c>
      <c r="D100" s="153" t="s">
        <v>70</v>
      </c>
      <c r="E100" s="88">
        <v>65.34</v>
      </c>
      <c r="F100" s="88">
        <v>65.34</v>
      </c>
      <c r="G100" s="92">
        <f t="shared" si="7"/>
        <v>1</v>
      </c>
    </row>
    <row r="101" spans="1:7" ht="13.5" thickBot="1">
      <c r="A101" s="190"/>
      <c r="B101" s="162"/>
      <c r="C101" s="28" t="s">
        <v>32</v>
      </c>
      <c r="D101" s="85" t="s">
        <v>69</v>
      </c>
      <c r="E101" s="88">
        <v>5000</v>
      </c>
      <c r="F101" s="88">
        <v>2997.42</v>
      </c>
      <c r="G101" s="92">
        <f t="shared" si="7"/>
        <v>0.599484</v>
      </c>
    </row>
    <row r="102" spans="1:7" ht="14.25" thickBot="1" thickTop="1">
      <c r="A102" s="76" t="s">
        <v>93</v>
      </c>
      <c r="B102" s="77"/>
      <c r="C102" s="77"/>
      <c r="D102" s="90"/>
      <c r="E102" s="78">
        <f>E104+E103+E107</f>
        <v>355678.93</v>
      </c>
      <c r="F102" s="78">
        <f>F104+F103+F107</f>
        <v>236476.54</v>
      </c>
      <c r="G102" s="79">
        <f t="shared" si="7"/>
        <v>0.6648595687127152</v>
      </c>
    </row>
    <row r="103" spans="1:7" ht="26.25" thickTop="1">
      <c r="A103" s="178"/>
      <c r="B103" s="7"/>
      <c r="C103" s="80" t="s">
        <v>68</v>
      </c>
      <c r="D103" s="81"/>
      <c r="E103" s="58">
        <v>0</v>
      </c>
      <c r="F103" s="58">
        <v>407.59</v>
      </c>
      <c r="G103" s="84">
        <v>0</v>
      </c>
    </row>
    <row r="104" spans="1:7" ht="25.5" customHeight="1">
      <c r="A104" s="179"/>
      <c r="B104" s="134" t="s">
        <v>13</v>
      </c>
      <c r="C104" s="133" t="s">
        <v>48</v>
      </c>
      <c r="D104" s="87"/>
      <c r="E104" s="14">
        <f>SUM(E105:E106)</f>
        <v>304125.23</v>
      </c>
      <c r="F104" s="14">
        <f>SUM(F105:F106)</f>
        <v>185851.95</v>
      </c>
      <c r="G104" s="84">
        <f aca="true" t="shared" si="8" ref="G104:G110">F104/E104</f>
        <v>0.6111033602835254</v>
      </c>
    </row>
    <row r="105" spans="1:7" ht="38.25">
      <c r="A105" s="180"/>
      <c r="B105" s="163"/>
      <c r="C105" s="114" t="s">
        <v>74</v>
      </c>
      <c r="D105" s="87" t="s">
        <v>70</v>
      </c>
      <c r="E105" s="88">
        <v>25.23</v>
      </c>
      <c r="F105" s="88">
        <v>25.23</v>
      </c>
      <c r="G105" s="92">
        <f t="shared" si="8"/>
        <v>1</v>
      </c>
    </row>
    <row r="106" spans="1:7" ht="12.75">
      <c r="A106" s="180"/>
      <c r="B106" s="168"/>
      <c r="C106" s="86" t="s">
        <v>72</v>
      </c>
      <c r="D106" s="87" t="s">
        <v>73</v>
      </c>
      <c r="E106" s="25">
        <v>304100</v>
      </c>
      <c r="F106" s="25">
        <v>185826.72</v>
      </c>
      <c r="G106" s="92">
        <f t="shared" si="8"/>
        <v>0.6110710950345282</v>
      </c>
    </row>
    <row r="107" spans="1:7" ht="27.75" customHeight="1">
      <c r="A107" s="179"/>
      <c r="B107" s="137" t="s">
        <v>58</v>
      </c>
      <c r="C107" s="138" t="s">
        <v>96</v>
      </c>
      <c r="D107" s="105"/>
      <c r="E107" s="14">
        <f>SUM(E108:E110)</f>
        <v>51553.7</v>
      </c>
      <c r="F107" s="14">
        <f>SUM(F108:F110)</f>
        <v>50217</v>
      </c>
      <c r="G107" s="84">
        <f t="shared" si="8"/>
        <v>0.9740716961149248</v>
      </c>
    </row>
    <row r="108" spans="1:7" ht="38.25">
      <c r="A108" s="180"/>
      <c r="B108" s="160"/>
      <c r="C108" s="114" t="s">
        <v>74</v>
      </c>
      <c r="D108" s="87" t="s">
        <v>70</v>
      </c>
      <c r="E108" s="88">
        <v>63.7</v>
      </c>
      <c r="F108" s="88">
        <v>63.7</v>
      </c>
      <c r="G108" s="92">
        <f t="shared" si="8"/>
        <v>1</v>
      </c>
    </row>
    <row r="109" spans="1:7" ht="12.75">
      <c r="A109" s="180"/>
      <c r="B109" s="161"/>
      <c r="C109" s="28" t="s">
        <v>32</v>
      </c>
      <c r="D109" s="85" t="s">
        <v>69</v>
      </c>
      <c r="E109" s="88">
        <v>100</v>
      </c>
      <c r="F109" s="88">
        <v>0</v>
      </c>
      <c r="G109" s="92">
        <f t="shared" si="8"/>
        <v>0</v>
      </c>
    </row>
    <row r="110" spans="1:7" ht="13.5" thickBot="1">
      <c r="A110" s="180"/>
      <c r="B110" s="162"/>
      <c r="C110" s="118" t="s">
        <v>78</v>
      </c>
      <c r="D110" s="85" t="s">
        <v>77</v>
      </c>
      <c r="E110" s="88">
        <v>51390</v>
      </c>
      <c r="F110" s="88">
        <v>50153.3</v>
      </c>
      <c r="G110" s="92">
        <f t="shared" si="8"/>
        <v>0.9759350068106636</v>
      </c>
    </row>
    <row r="111" spans="1:7" ht="14.25" thickBot="1" thickTop="1">
      <c r="A111" s="129" t="s">
        <v>61</v>
      </c>
      <c r="B111" s="77"/>
      <c r="C111" s="77"/>
      <c r="D111" s="77"/>
      <c r="E111" s="78">
        <f>E112+E113</f>
        <v>73030.55</v>
      </c>
      <c r="F111" s="78">
        <f>F113+F112</f>
        <v>33971.8</v>
      </c>
      <c r="G111" s="79">
        <f>F111/E111</f>
        <v>0.4651724518027045</v>
      </c>
    </row>
    <row r="112" spans="1:7" ht="27" thickBot="1" thickTop="1">
      <c r="A112" s="191"/>
      <c r="B112" s="7"/>
      <c r="C112" s="80" t="s">
        <v>68</v>
      </c>
      <c r="D112" s="81"/>
      <c r="E112" s="58">
        <v>0</v>
      </c>
      <c r="F112" s="58">
        <v>14.95</v>
      </c>
      <c r="G112" s="79">
        <v>0</v>
      </c>
    </row>
    <row r="113" spans="1:7" ht="27" customHeight="1" thickBot="1" thickTop="1">
      <c r="A113" s="189"/>
      <c r="B113" s="137" t="s">
        <v>58</v>
      </c>
      <c r="C113" s="138" t="s">
        <v>96</v>
      </c>
      <c r="E113" s="14">
        <f>SUM(E114:E115)</f>
        <v>73030.55</v>
      </c>
      <c r="F113" s="14">
        <f>SUM(F114:F115)</f>
        <v>33956.850000000006</v>
      </c>
      <c r="G113" s="79">
        <f>F113/E113</f>
        <v>0.46496774295140875</v>
      </c>
    </row>
    <row r="114" spans="1:7" ht="39.75" thickBot="1" thickTop="1">
      <c r="A114" s="190"/>
      <c r="B114" s="160"/>
      <c r="C114" s="114" t="s">
        <v>74</v>
      </c>
      <c r="D114" s="115">
        <v>2400</v>
      </c>
      <c r="E114" s="88">
        <v>0.55</v>
      </c>
      <c r="F114" s="88">
        <v>0.55</v>
      </c>
      <c r="G114" s="116">
        <f>F114/E114</f>
        <v>1</v>
      </c>
    </row>
    <row r="115" spans="1:7" ht="14.25" thickBot="1" thickTop="1">
      <c r="A115" s="190"/>
      <c r="B115" s="162"/>
      <c r="C115" s="117" t="s">
        <v>72</v>
      </c>
      <c r="D115" s="85" t="s">
        <v>73</v>
      </c>
      <c r="E115" s="29">
        <v>73030</v>
      </c>
      <c r="F115" s="29">
        <v>33956.3</v>
      </c>
      <c r="G115" s="94">
        <f>F115/E115</f>
        <v>0.46496371354237986</v>
      </c>
    </row>
    <row r="116" spans="1:7" ht="14.25" thickBot="1" thickTop="1">
      <c r="A116" s="76" t="s">
        <v>62</v>
      </c>
      <c r="B116" s="77"/>
      <c r="C116" s="77"/>
      <c r="D116" s="77"/>
      <c r="E116" s="78">
        <f>E117+E118</f>
        <v>295518.49</v>
      </c>
      <c r="F116" s="78">
        <f>F118+F117</f>
        <v>219497.54999999996</v>
      </c>
      <c r="G116" s="79">
        <f>F116/E116</f>
        <v>0.7427540320742705</v>
      </c>
    </row>
    <row r="117" spans="1:7" ht="26.25" thickTop="1">
      <c r="A117" s="178"/>
      <c r="B117" s="149"/>
      <c r="C117" s="80" t="s">
        <v>68</v>
      </c>
      <c r="D117" s="113"/>
      <c r="E117" s="58">
        <v>0</v>
      </c>
      <c r="F117" s="58">
        <v>74.58</v>
      </c>
      <c r="G117" s="82">
        <v>0</v>
      </c>
    </row>
    <row r="118" spans="1:7" ht="28.5" customHeight="1">
      <c r="A118" s="179"/>
      <c r="B118" s="137" t="s">
        <v>58</v>
      </c>
      <c r="C118" s="138" t="s">
        <v>96</v>
      </c>
      <c r="E118" s="14">
        <f>SUM(E119:E122)</f>
        <v>295518.49</v>
      </c>
      <c r="F118" s="14">
        <f>SUM(F119:F122)</f>
        <v>219422.96999999997</v>
      </c>
      <c r="G118" s="84">
        <f aca="true" t="shared" si="9" ref="G118:G123">F118/E118</f>
        <v>0.7425016620787416</v>
      </c>
    </row>
    <row r="119" spans="1:7" ht="38.25">
      <c r="A119" s="180"/>
      <c r="B119" s="160"/>
      <c r="C119" s="114" t="s">
        <v>74</v>
      </c>
      <c r="D119" s="87" t="s">
        <v>70</v>
      </c>
      <c r="E119" s="88">
        <v>203.49</v>
      </c>
      <c r="F119" s="88">
        <v>203.49</v>
      </c>
      <c r="G119" s="92">
        <f t="shared" si="9"/>
        <v>1</v>
      </c>
    </row>
    <row r="120" spans="1:7" ht="12.75">
      <c r="A120" s="180"/>
      <c r="B120" s="161"/>
      <c r="C120" s="28" t="s">
        <v>32</v>
      </c>
      <c r="D120" s="87" t="s">
        <v>69</v>
      </c>
      <c r="E120" s="25">
        <v>39600</v>
      </c>
      <c r="F120" s="97">
        <v>33479.97</v>
      </c>
      <c r="G120" s="92">
        <f t="shared" si="9"/>
        <v>0.8454537878787879</v>
      </c>
    </row>
    <row r="121" spans="1:7" ht="12.75">
      <c r="A121" s="180"/>
      <c r="B121" s="161"/>
      <c r="C121" s="117" t="s">
        <v>72</v>
      </c>
      <c r="D121" s="85" t="s">
        <v>73</v>
      </c>
      <c r="E121" s="25">
        <v>167000</v>
      </c>
      <c r="F121" s="25">
        <v>97025</v>
      </c>
      <c r="G121" s="92">
        <f t="shared" si="9"/>
        <v>0.5809880239520958</v>
      </c>
    </row>
    <row r="122" spans="1:7" ht="13.5" thickBot="1">
      <c r="A122" s="181"/>
      <c r="B122" s="162"/>
      <c r="C122" s="118" t="s">
        <v>78</v>
      </c>
      <c r="D122" s="125" t="s">
        <v>77</v>
      </c>
      <c r="E122" s="25">
        <v>88715</v>
      </c>
      <c r="F122" s="25">
        <v>88714.51</v>
      </c>
      <c r="G122" s="126">
        <f t="shared" si="9"/>
        <v>0.9999944766950346</v>
      </c>
    </row>
    <row r="123" spans="1:7" ht="14.25" thickBot="1" thickTop="1">
      <c r="A123" s="76" t="s">
        <v>63</v>
      </c>
      <c r="B123" s="77"/>
      <c r="C123" s="77"/>
      <c r="D123" s="77"/>
      <c r="E123" s="78">
        <f>E124+E125</f>
        <v>60945.8</v>
      </c>
      <c r="F123" s="78">
        <f>F125+F124</f>
        <v>39398.719999999994</v>
      </c>
      <c r="G123" s="79">
        <f t="shared" si="9"/>
        <v>0.6464550469433495</v>
      </c>
    </row>
    <row r="124" spans="1:7" ht="26.25" thickTop="1">
      <c r="A124" s="178"/>
      <c r="B124" s="143"/>
      <c r="C124" s="80" t="s">
        <v>68</v>
      </c>
      <c r="D124" s="81"/>
      <c r="E124" s="58">
        <v>0</v>
      </c>
      <c r="F124" s="58">
        <v>0.14</v>
      </c>
      <c r="G124" s="82">
        <v>0</v>
      </c>
    </row>
    <row r="125" spans="1:7" ht="24" customHeight="1">
      <c r="A125" s="179"/>
      <c r="B125" s="134" t="s">
        <v>95</v>
      </c>
      <c r="C125" s="138" t="s">
        <v>96</v>
      </c>
      <c r="D125" s="85"/>
      <c r="E125" s="14">
        <f>SUM(E126:E129)</f>
        <v>60945.8</v>
      </c>
      <c r="F125" s="14">
        <f>SUM(F126:F129)</f>
        <v>39398.579999999994</v>
      </c>
      <c r="G125" s="84">
        <f aca="true" t="shared" si="10" ref="G125:G130">F125/E125</f>
        <v>0.6464527498203321</v>
      </c>
    </row>
    <row r="126" spans="1:7" ht="51">
      <c r="A126" s="180"/>
      <c r="B126" s="161"/>
      <c r="C126" s="114" t="s">
        <v>84</v>
      </c>
      <c r="D126" s="87" t="s">
        <v>70</v>
      </c>
      <c r="E126" s="93">
        <v>1.8</v>
      </c>
      <c r="F126" s="93">
        <v>1.8</v>
      </c>
      <c r="G126" s="92">
        <f t="shared" si="10"/>
        <v>1</v>
      </c>
    </row>
    <row r="127" spans="1:7" ht="12.75">
      <c r="A127" s="180"/>
      <c r="B127" s="161"/>
      <c r="C127" s="28" t="s">
        <v>32</v>
      </c>
      <c r="D127" s="85" t="s">
        <v>69</v>
      </c>
      <c r="E127" s="93">
        <v>1500</v>
      </c>
      <c r="F127" s="93">
        <v>1471.08</v>
      </c>
      <c r="G127" s="92">
        <f t="shared" si="10"/>
        <v>0.9807199999999999</v>
      </c>
    </row>
    <row r="128" spans="1:8" ht="12.75">
      <c r="A128" s="180"/>
      <c r="B128" s="161"/>
      <c r="C128" s="86" t="s">
        <v>72</v>
      </c>
      <c r="D128" s="85" t="s">
        <v>73</v>
      </c>
      <c r="E128" s="29">
        <v>59210</v>
      </c>
      <c r="F128" s="29">
        <v>37692</v>
      </c>
      <c r="G128" s="92">
        <f t="shared" si="10"/>
        <v>0.6365816585036311</v>
      </c>
      <c r="H128" s="50"/>
    </row>
    <row r="129" spans="1:8" ht="13.5" thickBot="1">
      <c r="A129" s="181"/>
      <c r="B129" s="162"/>
      <c r="C129" s="118" t="s">
        <v>34</v>
      </c>
      <c r="D129" s="125" t="s">
        <v>71</v>
      </c>
      <c r="E129" s="29">
        <v>234</v>
      </c>
      <c r="F129" s="29">
        <v>233.7</v>
      </c>
      <c r="G129" s="126">
        <f t="shared" si="10"/>
        <v>0.9987179487179487</v>
      </c>
      <c r="H129" s="50"/>
    </row>
    <row r="130" spans="1:7" ht="14.25" thickBot="1" thickTop="1">
      <c r="A130" s="76" t="s">
        <v>64</v>
      </c>
      <c r="B130" s="77"/>
      <c r="C130" s="77"/>
      <c r="D130" s="77"/>
      <c r="E130" s="78">
        <f>E132+E135+E131</f>
        <v>421633.91000000003</v>
      </c>
      <c r="F130" s="78">
        <f>F132+F135+F131</f>
        <v>245332.67999999996</v>
      </c>
      <c r="G130" s="79">
        <f t="shared" si="10"/>
        <v>0.5818618336461598</v>
      </c>
    </row>
    <row r="131" spans="1:7" ht="27" thickBot="1" thickTop="1">
      <c r="A131" s="173"/>
      <c r="B131" s="7"/>
      <c r="C131" s="80" t="s">
        <v>68</v>
      </c>
      <c r="D131" s="81"/>
      <c r="E131" s="58">
        <v>0</v>
      </c>
      <c r="F131" s="58">
        <v>502.09</v>
      </c>
      <c r="G131" s="79">
        <f>E131/F131</f>
        <v>0</v>
      </c>
    </row>
    <row r="132" spans="1:7" ht="30.75" customHeight="1" thickBot="1" thickTop="1">
      <c r="A132" s="174"/>
      <c r="B132" s="134" t="s">
        <v>13</v>
      </c>
      <c r="C132" s="133" t="s">
        <v>48</v>
      </c>
      <c r="E132" s="14">
        <f>E134+E133</f>
        <v>390748.15</v>
      </c>
      <c r="F132" s="14">
        <f>F133+F134</f>
        <v>215179.69999999998</v>
      </c>
      <c r="G132" s="84">
        <f aca="true" t="shared" si="11" ref="G132:G140">F132/E132</f>
        <v>0.5506864203963601</v>
      </c>
    </row>
    <row r="133" spans="1:7" ht="39.75" thickBot="1" thickTop="1">
      <c r="A133" s="173"/>
      <c r="B133" s="163"/>
      <c r="C133" s="114" t="s">
        <v>74</v>
      </c>
      <c r="D133" s="87" t="s">
        <v>70</v>
      </c>
      <c r="E133" s="88">
        <v>302.15</v>
      </c>
      <c r="F133" s="88">
        <v>302.15</v>
      </c>
      <c r="G133" s="92">
        <f t="shared" si="11"/>
        <v>1</v>
      </c>
    </row>
    <row r="134" spans="1:7" ht="14.25" thickBot="1" thickTop="1">
      <c r="A134" s="173"/>
      <c r="B134" s="164"/>
      <c r="C134" s="117" t="s">
        <v>72</v>
      </c>
      <c r="D134" s="87" t="s">
        <v>73</v>
      </c>
      <c r="E134" s="25">
        <v>390446</v>
      </c>
      <c r="F134" s="25">
        <v>214877.55</v>
      </c>
      <c r="G134" s="92">
        <f t="shared" si="11"/>
        <v>0.5503387152128592</v>
      </c>
    </row>
    <row r="135" spans="1:7" ht="28.5" customHeight="1" thickBot="1" thickTop="1">
      <c r="A135" s="174"/>
      <c r="B135" s="137" t="s">
        <v>65</v>
      </c>
      <c r="C135" s="138" t="s">
        <v>87</v>
      </c>
      <c r="D135" s="87"/>
      <c r="E135" s="14">
        <f>SUM(E136:E139)</f>
        <v>30885.760000000002</v>
      </c>
      <c r="F135" s="14">
        <f>SUM(F136:F139)</f>
        <v>29650.89</v>
      </c>
      <c r="G135" s="84">
        <f t="shared" si="11"/>
        <v>0.9600181442839677</v>
      </c>
    </row>
    <row r="136" spans="1:7" ht="57.75" customHeight="1" thickBot="1" thickTop="1">
      <c r="A136" s="173"/>
      <c r="B136" s="160"/>
      <c r="C136" s="114" t="s">
        <v>84</v>
      </c>
      <c r="D136" s="131">
        <v>2400</v>
      </c>
      <c r="E136" s="93">
        <v>9.76</v>
      </c>
      <c r="F136" s="93">
        <v>9.76</v>
      </c>
      <c r="G136" s="92">
        <f t="shared" si="11"/>
        <v>1</v>
      </c>
    </row>
    <row r="137" spans="1:7" ht="14.25" thickBot="1" thickTop="1">
      <c r="A137" s="173"/>
      <c r="B137" s="161"/>
      <c r="C137" s="118" t="s">
        <v>34</v>
      </c>
      <c r="D137" s="85" t="s">
        <v>71</v>
      </c>
      <c r="E137" s="93">
        <v>5000</v>
      </c>
      <c r="F137" s="93">
        <v>4816.38</v>
      </c>
      <c r="G137" s="92">
        <f t="shared" si="11"/>
        <v>0.963276</v>
      </c>
    </row>
    <row r="138" spans="1:7" ht="14.25" thickBot="1" thickTop="1">
      <c r="A138" s="173"/>
      <c r="B138" s="161"/>
      <c r="C138" s="118" t="s">
        <v>78</v>
      </c>
      <c r="D138" s="85" t="s">
        <v>77</v>
      </c>
      <c r="E138" s="93">
        <v>10876</v>
      </c>
      <c r="F138" s="93">
        <v>10800.02</v>
      </c>
      <c r="G138" s="92">
        <f t="shared" si="11"/>
        <v>0.9930139757263701</v>
      </c>
    </row>
    <row r="139" spans="1:7" ht="14.25" thickBot="1" thickTop="1">
      <c r="A139" s="173"/>
      <c r="B139" s="162"/>
      <c r="C139" s="28" t="s">
        <v>32</v>
      </c>
      <c r="D139" s="85" t="s">
        <v>69</v>
      </c>
      <c r="E139" s="93">
        <v>15000</v>
      </c>
      <c r="F139" s="29">
        <v>14024.73</v>
      </c>
      <c r="G139" s="92">
        <f t="shared" si="11"/>
        <v>0.934982</v>
      </c>
    </row>
    <row r="140" spans="1:7" ht="14.25" thickBot="1" thickTop="1">
      <c r="A140" s="76" t="s">
        <v>75</v>
      </c>
      <c r="B140" s="77"/>
      <c r="C140" s="77"/>
      <c r="D140" s="77"/>
      <c r="E140" s="78">
        <f>E77+E88+E94+E102+E111+E116+E123+E130</f>
        <v>2008578.52</v>
      </c>
      <c r="F140" s="78">
        <f>F130+F123+F116+F111+F102+F94+F88+F77</f>
        <v>1226852.68</v>
      </c>
      <c r="G140" s="79">
        <f t="shared" si="11"/>
        <v>0.6108064324017564</v>
      </c>
    </row>
  </sheetData>
  <sheetProtection selectLockedCells="1" selectUnlockedCells="1"/>
  <mergeCells count="43">
    <mergeCell ref="B126:B129"/>
    <mergeCell ref="B108:B110"/>
    <mergeCell ref="A131:A139"/>
    <mergeCell ref="A89:A93"/>
    <mergeCell ref="A95:A101"/>
    <mergeCell ref="A103:A110"/>
    <mergeCell ref="A112:A115"/>
    <mergeCell ref="A117:A122"/>
    <mergeCell ref="A124:A129"/>
    <mergeCell ref="B114:B115"/>
    <mergeCell ref="B119:B122"/>
    <mergeCell ref="A58:A62"/>
    <mergeCell ref="A50:A56"/>
    <mergeCell ref="A45:A48"/>
    <mergeCell ref="B91:B93"/>
    <mergeCell ref="B97:B98"/>
    <mergeCell ref="B100:B101"/>
    <mergeCell ref="A64:A70"/>
    <mergeCell ref="B66:B67"/>
    <mergeCell ref="A78:A87"/>
    <mergeCell ref="B24:B27"/>
    <mergeCell ref="A36:A43"/>
    <mergeCell ref="A22:A27"/>
    <mergeCell ref="A29:A34"/>
    <mergeCell ref="B31:B32"/>
    <mergeCell ref="B38:B39"/>
    <mergeCell ref="E2:F2"/>
    <mergeCell ref="E4:F4"/>
    <mergeCell ref="B6:E6"/>
    <mergeCell ref="A7:B7"/>
    <mergeCell ref="A10:A20"/>
    <mergeCell ref="B12:B15"/>
    <mergeCell ref="B19:B20"/>
    <mergeCell ref="B136:B139"/>
    <mergeCell ref="B133:B134"/>
    <mergeCell ref="B69:B70"/>
    <mergeCell ref="B41:B43"/>
    <mergeCell ref="B47:B48"/>
    <mergeCell ref="B52:B56"/>
    <mergeCell ref="B60:B62"/>
    <mergeCell ref="B80:B82"/>
    <mergeCell ref="B86:B87"/>
    <mergeCell ref="B105:B10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Kuzioła</cp:lastModifiedBy>
  <cp:lastPrinted>2022-03-04T08:35:22Z</cp:lastPrinted>
  <dcterms:modified xsi:type="dcterms:W3CDTF">2022-03-29T09:40:00Z</dcterms:modified>
  <cp:category/>
  <cp:version/>
  <cp:contentType/>
  <cp:contentStatus/>
</cp:coreProperties>
</file>